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5/1Q25/15. Formato PR/Financial Statements Valores/"/>
    </mc:Choice>
  </mc:AlternateContent>
  <xr:revisionPtr revIDLastSave="2" documentId="8_{80E3BD99-1144-4A2E-BFCD-1BE35999B727}" xr6:coauthVersionLast="47" xr6:coauthVersionMax="47" xr10:uidLastSave="{D73B360C-012F-4D8C-AF39-B1D8BE75392E}"/>
  <bookViews>
    <workbookView xWindow="28680" yWindow="-120" windowWidth="29040" windowHeight="1572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L33" i="10"/>
  <c r="G32" i="4"/>
  <c r="G23" i="4" l="1"/>
  <c r="D20" i="4"/>
  <c r="D18" i="4"/>
  <c r="D16" i="4"/>
  <c r="G14" i="4"/>
  <c r="D12" i="4"/>
  <c r="G7" i="4"/>
  <c r="D13" i="4"/>
  <c r="G13" i="4" l="1"/>
  <c r="F33" i="4"/>
  <c r="G25" i="4"/>
  <c r="D33" i="4"/>
  <c r="F14" i="4"/>
  <c r="G10" i="4"/>
  <c r="D15" i="4"/>
  <c r="D19" i="4"/>
  <c r="F40" i="3"/>
  <c r="G17" i="4"/>
  <c r="G27" i="4"/>
  <c r="G8" i="4"/>
  <c r="F19" i="4"/>
  <c r="G11" i="4"/>
  <c r="F18" i="4"/>
  <c r="F15" i="4"/>
  <c r="G9" i="4"/>
  <c r="F12" i="4"/>
  <c r="F32" i="4"/>
  <c r="G18" i="4"/>
  <c r="G28" i="4"/>
  <c r="G31" i="4"/>
  <c r="G29" i="4"/>
  <c r="G21" i="4"/>
  <c r="F13" i="4"/>
  <c r="G15" i="4"/>
  <c r="D14" i="4"/>
  <c r="G22" i="4"/>
  <c r="D32" i="4"/>
  <c r="G12" i="4"/>
  <c r="F20" i="4"/>
  <c r="C5" i="6" l="1"/>
  <c r="I22" i="10" l="1"/>
  <c r="D36" i="10" s="1"/>
  <c r="C22" i="10"/>
  <c r="C36" i="10" s="1"/>
  <c r="E35" i="4"/>
  <c r="C35" i="4"/>
  <c r="F12" i="5" l="1"/>
  <c r="G40" i="4"/>
  <c r="G38" i="4" l="1"/>
  <c r="G39" i="4"/>
  <c r="F15" i="5"/>
  <c r="G36" i="4"/>
  <c r="G37" i="4"/>
  <c r="G12" i="5"/>
  <c r="F13" i="5"/>
  <c r="D16" i="5"/>
  <c r="F36" i="4"/>
  <c r="D18" i="5"/>
  <c r="D18" i="6"/>
  <c r="D16" i="6"/>
  <c r="D12" i="5"/>
  <c r="F39" i="4"/>
  <c r="D14" i="6"/>
  <c r="D19" i="6"/>
  <c r="F14" i="6"/>
  <c r="D15" i="6"/>
  <c r="D20" i="6"/>
  <c r="F14" i="5"/>
  <c r="F19" i="5"/>
  <c r="F18" i="6"/>
  <c r="D13" i="6"/>
  <c r="F19" i="6"/>
  <c r="D13" i="5"/>
  <c r="D12" i="6"/>
  <c r="D20" i="5"/>
  <c r="D39" i="4"/>
  <c r="F20" i="5"/>
  <c r="F13" i="6"/>
  <c r="F15" i="6"/>
  <c r="D36" i="4"/>
  <c r="D14" i="5"/>
  <c r="D15" i="5"/>
  <c r="F18" i="5"/>
  <c r="D19" i="5"/>
  <c r="F20" i="6"/>
  <c r="F12" i="6"/>
  <c r="F16" i="6"/>
  <c r="G14" i="5"/>
  <c r="H5" i="1" l="1"/>
  <c r="F5" i="1"/>
  <c r="D5" i="1"/>
  <c r="M25" i="10" l="1"/>
  <c r="G25" i="10"/>
  <c r="G8" i="10"/>
  <c r="G34" i="7"/>
  <c r="L20" i="3"/>
  <c r="L19" i="3"/>
  <c r="L16" i="3"/>
  <c r="L12" i="3"/>
  <c r="L8" i="3"/>
  <c r="F19" i="3"/>
  <c r="F18" i="3"/>
  <c r="F15" i="3"/>
  <c r="F13" i="3"/>
  <c r="F11" i="3"/>
  <c r="L15" i="3"/>
  <c r="J5" i="1"/>
  <c r="C10" i="1"/>
  <c r="C11" i="1"/>
  <c r="C12" i="1"/>
  <c r="F10" i="3" l="1"/>
  <c r="F22" i="3"/>
  <c r="L11" i="3"/>
  <c r="G28" i="10"/>
  <c r="G29" i="10"/>
  <c r="G31" i="10"/>
  <c r="G12" i="10"/>
  <c r="L17" i="3"/>
  <c r="L21" i="3"/>
  <c r="F9" i="3"/>
  <c r="F17" i="3"/>
  <c r="F21" i="3"/>
  <c r="L10" i="3"/>
  <c r="L14" i="3"/>
  <c r="L22" i="3"/>
  <c r="M28" i="10"/>
  <c r="M31" i="10"/>
  <c r="K33" i="10"/>
  <c r="M12" i="10"/>
  <c r="E33" i="10"/>
  <c r="G11" i="10"/>
  <c r="F12" i="3"/>
  <c r="F16" i="3"/>
  <c r="F20" i="3"/>
  <c r="L9" i="3"/>
  <c r="M24" i="10"/>
  <c r="G30" i="10"/>
  <c r="G15" i="10"/>
  <c r="G24" i="10"/>
  <c r="M27" i="10"/>
  <c r="M29" i="10"/>
  <c r="M30" i="10"/>
  <c r="G32" i="10"/>
  <c r="M26" i="10"/>
  <c r="M32" i="10"/>
  <c r="M13" i="10"/>
  <c r="M10" i="10"/>
  <c r="M15" i="10"/>
  <c r="M14" i="10"/>
  <c r="G7" i="10"/>
  <c r="G14" i="10"/>
  <c r="M11" i="10"/>
  <c r="M7" i="10"/>
  <c r="G13" i="10"/>
  <c r="O25" i="10"/>
  <c r="G26" i="10"/>
  <c r="G27" i="10"/>
  <c r="G9" i="10"/>
  <c r="G10" i="10"/>
  <c r="M16" i="10"/>
  <c r="O24" i="10" l="1"/>
  <c r="O32" i="10"/>
  <c r="O12" i="10"/>
  <c r="O29" i="10"/>
  <c r="O28" i="10"/>
  <c r="O31" i="10"/>
  <c r="O11" i="10"/>
  <c r="O30" i="10"/>
  <c r="O14" i="10"/>
  <c r="G16" i="10"/>
  <c r="O16" i="10" s="1"/>
  <c r="O26" i="10"/>
  <c r="M33" i="10"/>
  <c r="O27" i="10"/>
  <c r="O15" i="10"/>
  <c r="O13" i="10"/>
  <c r="O10" i="10"/>
  <c r="O7" i="10"/>
  <c r="G33" i="10"/>
  <c r="E38" i="10"/>
  <c r="O33" i="10" l="1"/>
  <c r="E44" i="10"/>
  <c r="E42" i="10" l="1"/>
  <c r="E39" i="10"/>
  <c r="A28" i="10"/>
  <c r="A30" i="10"/>
  <c r="A32" i="10"/>
  <c r="E41" i="10"/>
  <c r="A33" i="10"/>
  <c r="A46" i="10" s="1"/>
  <c r="O22" i="10"/>
  <c r="A31" i="10"/>
  <c r="A27" i="10"/>
  <c r="E37" i="10" l="1"/>
  <c r="E43" i="10"/>
  <c r="E45" i="10" l="1"/>
  <c r="E40" i="10"/>
  <c r="E46" i="10" l="1"/>
  <c r="F6" i="6" l="1"/>
  <c r="F6" i="5"/>
  <c r="D35" i="4"/>
  <c r="F35" i="4" s="1"/>
  <c r="K6" i="3" l="1"/>
  <c r="J6" i="3"/>
  <c r="M9" i="10" l="1"/>
  <c r="O9" i="10" s="1"/>
  <c r="M8" i="10"/>
  <c r="O8" i="10" s="1"/>
</calcChain>
</file>

<file path=xl/sharedStrings.xml><?xml version="1.0" encoding="utf-8"?>
<sst xmlns="http://schemas.openxmlformats.org/spreadsheetml/2006/main" count="327" uniqueCount="190">
  <si>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</si>
  <si>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</si>
  <si>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</si>
  <si>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</si>
  <si>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</si>
  <si>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</si>
  <si>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</si>
  <si>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</si>
  <si>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</si>
  <si>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</si>
  <si>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</si>
  <si>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</si>
  <si>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</si>
  <si>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</si>
  <si>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</si>
  <si>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</si>
  <si>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</si>
  <si>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>% of Total Debt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</si>
  <si>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</si>
  <si>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</si>
  <si>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</si>
  <si>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</si>
  <si>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</si>
  <si>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</si>
  <si>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</si>
  <si>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</si>
  <si>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</si>
  <si>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</si>
  <si>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</si>
  <si>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</si>
  <si>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</si>
  <si>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</si>
  <si>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</si>
  <si>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</si>
  <si>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</si>
  <si>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</si>
  <si>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>Deuda total</t>
  </si>
  <si>
    <t>Perfil de vencimiento de deuda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</si>
  <si>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</si>
  <si>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</si>
  <si>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</si>
  <si>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</si>
  <si>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</si>
  <si>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</si>
  <si>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</si>
  <si>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</si>
  <si>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</si>
  <si>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</si>
  <si>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</si>
  <si>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</si>
  <si>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</si>
  <si>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</si>
  <si>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</si>
  <si>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</si>
  <si>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</si>
  <si>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</si>
  <si>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</si>
  <si>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</si>
  <si>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</si>
  <si>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</si>
  <si>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</si>
  <si>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</si>
  <si>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</si>
  <si>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</si>
  <si>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</si>
  <si>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</si>
  <si>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</si>
  <si>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</si>
  <si>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</si>
  <si>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</si>
  <si>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</si>
  <si>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</si>
  <si>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</si>
  <si>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</si>
  <si>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</si>
  <si>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</si>
  <si>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</si>
  <si>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</si>
  <si>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</si>
  <si>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</si>
  <si>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</si>
  <si>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</si>
  <si>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</si>
  <si>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</si>
  <si>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</si>
  <si>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</si>
  <si>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</si>
  <si>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</si>
  <si>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</si>
  <si>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</si>
  <si>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</si>
  <si>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</si>
  <si>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</si>
  <si>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</si>
  <si>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</si>
  <si>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</si>
  <si>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</si>
  <si>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</si>
  <si>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</si>
  <si>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</si>
  <si>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</si>
  <si>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</si>
  <si>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</si>
  <si>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</si>
  <si>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</si>
  <si>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</si>
  <si>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</si>
  <si>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</si>
  <si>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</si>
  <si>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</si>
  <si>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</si>
  <si>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</si>
  <si>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</si>
  <si>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</si>
  <si>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</si>
  <si>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</si>
  <si>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</si>
  <si>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</si>
  <si>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</si>
  <si>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</si>
  <si>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</si>
  <si>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</si>
  <si>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Perfil de Vencimiento de Deuda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</si>
  <si>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</si>
  <si>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</si>
  <si>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</si>
  <si>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</si>
  <si>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</si>
  <si>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</si>
  <si>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</si>
  <si>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</si>
  <si>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</si>
  <si>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</si>
  <si>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</si>
  <si>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</si>
  <si>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</si>
  <si>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</si>
  <si>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</si>
  <si>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</si>
  <si>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</si>
  <si>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</si>
  <si>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</si>
  <si>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</si>
  <si>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</si>
  <si>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</si>
  <si>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</si>
  <si>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</si>
  <si>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</si>
  <si>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</si>
  <si>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</si>
  <si>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</si>
  <si>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</si>
  <si>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</si>
  <si>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</si>
  <si>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t>Centroamérica Sur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</si>
  <si>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</si>
  <si>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</si>
  <si>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</si>
  <si>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r>
      <t>CAPEX</t>
    </r>
    <r>
      <rPr>
        <vertAlign val="superscript"/>
        <sz val="8"/>
        <rFont val="Calibri"/>
        <family val="2"/>
        <scheme val="minor"/>
      </rPr>
      <t>(8)</t>
    </r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</si>
  <si>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</si>
  <si>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r>
      <t xml:space="preserve">EBITDA Ajustado </t>
    </r>
    <r>
      <rPr>
        <vertAlign val="superscript"/>
        <sz val="10"/>
        <color rgb="FF000000"/>
        <rFont val="Calibri"/>
        <family val="2"/>
        <scheme val="minor"/>
      </rPr>
      <t>(2)</t>
    </r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</si>
  <si>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</si>
  <si>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</si>
  <si>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</si>
  <si>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</si>
  <si>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</si>
  <si>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 México</t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</si>
  <si>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</si>
  <si>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</si>
  <si>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</si>
  <si>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t xml:space="preserve">Pesos argentinos </t>
  </si>
  <si>
    <t>Dic-24</t>
  </si>
  <si>
    <t>Dic-23</t>
  </si>
  <si>
    <t>1T25</t>
  </si>
  <si>
    <t>Acumulado 2025</t>
  </si>
  <si>
    <t>1T 2025</t>
  </si>
  <si>
    <t>1T 2024</t>
  </si>
  <si>
    <t xml:space="preserve">Resultados consolidados del primer trimestre </t>
  </si>
  <si>
    <t xml:space="preserve">RESUMEN FINANCIERO DE LOS RESULTADOS DEL PRIMER TRIMESTRE </t>
  </si>
  <si>
    <t>Mar-25</t>
  </si>
  <si>
    <t>Mar-24</t>
  </si>
  <si>
    <t>31 de marzo de 2025</t>
  </si>
  <si>
    <t xml:space="preserve">Por el primer trimestre de: </t>
  </si>
  <si>
    <t>Por el primer trimestre de:</t>
  </si>
  <si>
    <t>1T24</t>
  </si>
  <si>
    <t>Mar 31, 2025</t>
  </si>
  <si>
    <t>2029+</t>
  </si>
  <si>
    <t>Dic 31, 2024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</si>
  <si>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1,343.1 millones para el primer trimestre de 2025 y Ps. 1,496.0 millones para el mismo periodo del año anterior</t>
    </r>
  </si>
  <si>
    <t>U12M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</si>
</sst>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9" fillId="0" borderId="0"/>
    <xf numFmtId="165" fontId="8" fillId="0" borderId="0" applyFont="0" applyFill="0" applyBorder="0" applyAlignment="0" applyProtection="0"/>
  </cellStyleXfs>
  <cellXfs count="565">
    <xf numFmtId="0" fontId="0" fillId="0" borderId="0" xfId="0"/>
    <xf numFmtId="0" fontId="3" fillId="0" borderId="0" xfId="0" applyFont="1"/>
    <xf numFmtId="0" fontId="6" fillId="0" borderId="0" xfId="0" applyFont="1"/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 wrapText="1" shrinkToFit="1"/>
    </xf>
    <xf numFmtId="3" fontId="18" fillId="0" borderId="0" xfId="0" applyNumberFormat="1" applyFont="1" applyAlignment="1">
      <alignment horizontal="center"/>
    </xf>
    <xf numFmtId="0" fontId="7" fillId="0" borderId="2" xfId="4" applyFont="1" applyBorder="1" applyAlignment="1">
      <alignment wrapText="1"/>
    </xf>
    <xf numFmtId="0" fontId="7" fillId="0" borderId="2" xfId="4" applyFont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37" fillId="5" borderId="0" xfId="0" applyFont="1" applyFill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37" fillId="4" borderId="5" xfId="0" applyFont="1" applyFill="1" applyBorder="1" applyAlignment="1">
      <alignment wrapText="1"/>
    </xf>
    <xf numFmtId="0" fontId="37" fillId="5" borderId="0" xfId="0" applyFont="1" applyFill="1" applyAlignment="1">
      <alignment vertical="center" wrapText="1"/>
    </xf>
    <xf numFmtId="10" fontId="35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Alignment="1">
      <alignment horizontal="right" vertical="center" wrapText="1" shrinkToFit="1"/>
    </xf>
    <xf numFmtId="165" fontId="37" fillId="5" borderId="0" xfId="1" applyNumberFormat="1" applyFont="1" applyFill="1" applyBorder="1" applyAlignment="1">
      <alignment horizontal="right" vertical="center" wrapText="1" shrinkToFit="1"/>
    </xf>
    <xf numFmtId="165" fontId="37" fillId="4" borderId="0" xfId="1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Alignment="1">
      <alignment wrapText="1" shrinkToFit="1"/>
    </xf>
    <xf numFmtId="0" fontId="40" fillId="4" borderId="0" xfId="0" applyFont="1" applyFill="1" applyAlignment="1">
      <alignment vertical="center" wrapText="1" shrinkToFit="1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45" fillId="4" borderId="0" xfId="0" applyFont="1" applyFill="1" applyAlignment="1">
      <alignment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6" fillId="4" borderId="0" xfId="0" applyFont="1" applyFill="1" applyAlignment="1">
      <alignment horizontal="right" vertical="center"/>
    </xf>
    <xf numFmtId="0" fontId="37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8" fillId="4" borderId="0" xfId="4" applyFont="1" applyFill="1" applyAlignment="1">
      <alignment horizontal="centerContinuous" vertical="center"/>
    </xf>
    <xf numFmtId="0" fontId="27" fillId="4" borderId="0" xfId="4" applyFont="1" applyFill="1" applyAlignment="1">
      <alignment vertical="center"/>
    </xf>
    <xf numFmtId="0" fontId="25" fillId="4" borderId="0" xfId="4" applyFont="1" applyFill="1" applyAlignment="1">
      <alignment vertical="center"/>
    </xf>
    <xf numFmtId="0" fontId="28" fillId="4" borderId="0" xfId="4" applyFont="1" applyFill="1" applyAlignment="1">
      <alignment horizontal="left" vertical="center"/>
    </xf>
    <xf numFmtId="0" fontId="27" fillId="4" borderId="0" xfId="4" applyFont="1" applyFill="1" applyAlignment="1">
      <alignment horizontal="centerContinuous" vertical="center"/>
    </xf>
    <xf numFmtId="0" fontId="28" fillId="4" borderId="0" xfId="4" applyFont="1" applyFill="1" applyAlignment="1">
      <alignment horizontal="center" vertical="center"/>
    </xf>
    <xf numFmtId="0" fontId="25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vertical="center" shrinkToFit="1"/>
    </xf>
    <xf numFmtId="0" fontId="53" fillId="4" borderId="0" xfId="4" applyFont="1" applyFill="1" applyAlignment="1">
      <alignment vertical="center"/>
    </xf>
    <xf numFmtId="0" fontId="53" fillId="4" borderId="0" xfId="4" applyFont="1" applyFill="1" applyAlignment="1">
      <alignment vertical="center" wrapText="1"/>
    </xf>
    <xf numFmtId="165" fontId="25" fillId="5" borderId="0" xfId="1" applyNumberFormat="1" applyFont="1" applyFill="1" applyBorder="1" applyAlignment="1">
      <alignment horizontal="left" vertical="center" wrapText="1" shrinkToFit="1"/>
    </xf>
    <xf numFmtId="10" fontId="53" fillId="4" borderId="0" xfId="4" applyNumberFormat="1" applyFont="1" applyFill="1" applyAlignment="1">
      <alignment vertical="center"/>
    </xf>
    <xf numFmtId="165" fontId="53" fillId="4" borderId="0" xfId="4" applyNumberFormat="1" applyFont="1" applyFill="1" applyAlignment="1">
      <alignment vertical="center"/>
    </xf>
    <xf numFmtId="171" fontId="53" fillId="4" borderId="0" xfId="4" applyNumberFormat="1" applyFont="1" applyFill="1" applyAlignment="1">
      <alignment vertical="center"/>
    </xf>
    <xf numFmtId="0" fontId="55" fillId="0" borderId="0" xfId="0" applyFont="1"/>
    <xf numFmtId="0" fontId="30" fillId="0" borderId="0" xfId="0" applyFont="1"/>
    <xf numFmtId="43" fontId="25" fillId="5" borderId="0" xfId="1" applyFont="1" applyFill="1" applyBorder="1" applyAlignment="1">
      <alignment horizontal="center" vertical="center" wrapText="1" shrinkToFit="1"/>
    </xf>
    <xf numFmtId="0" fontId="57" fillId="4" borderId="0" xfId="4" applyFont="1" applyFill="1" applyAlignment="1">
      <alignment vertical="center"/>
    </xf>
    <xf numFmtId="0" fontId="57" fillId="4" borderId="0" xfId="4" applyFont="1" applyFill="1" applyAlignment="1">
      <alignment vertical="center" wrapText="1"/>
    </xf>
    <xf numFmtId="169" fontId="25" fillId="4" borderId="0" xfId="1" applyNumberFormat="1" applyFont="1" applyFill="1" applyBorder="1" applyAlignment="1">
      <alignment horizontal="right" vertical="center"/>
    </xf>
    <xf numFmtId="0" fontId="26" fillId="4" borderId="0" xfId="4" applyFont="1" applyFill="1" applyAlignment="1">
      <alignment vertical="center"/>
    </xf>
    <xf numFmtId="164" fontId="25" fillId="5" borderId="0" xfId="2" applyNumberFormat="1" applyFont="1" applyFill="1" applyBorder="1" applyAlignment="1">
      <alignment horizontal="center" vertical="center" wrapText="1" shrinkToFit="1"/>
    </xf>
    <xf numFmtId="0" fontId="60" fillId="5" borderId="0" xfId="0" applyFont="1" applyFill="1" applyAlignment="1">
      <alignment vertical="center" wrapText="1"/>
    </xf>
    <xf numFmtId="0" fontId="60" fillId="0" borderId="0" xfId="0" applyFont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59" fillId="3" borderId="0" xfId="0" applyFont="1" applyFill="1" applyAlignment="1">
      <alignment vertical="center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0" applyFont="1" applyFill="1" applyAlignment="1">
      <alignment horizontal="center" vertical="center" shrinkToFit="1"/>
    </xf>
    <xf numFmtId="0" fontId="61" fillId="4" borderId="0" xfId="0" applyFont="1" applyFill="1" applyAlignment="1">
      <alignment horizontal="center" vertical="center" wrapText="1"/>
    </xf>
    <xf numFmtId="0" fontId="61" fillId="4" borderId="0" xfId="0" quotePrefix="1" applyFont="1" applyFill="1" applyAlignment="1">
      <alignment horizontal="centerContinuous" vertical="center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1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65" fillId="4" borderId="0" xfId="0" applyFont="1" applyFill="1" applyAlignment="1">
      <alignment vertical="center"/>
    </xf>
    <xf numFmtId="0" fontId="67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wrapText="1"/>
    </xf>
    <xf numFmtId="0" fontId="68" fillId="4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1" fillId="0" borderId="0" xfId="0" applyNumberFormat="1" applyFont="1" applyAlignment="1">
      <alignment horizontal="center" vertical="center"/>
    </xf>
    <xf numFmtId="0" fontId="74" fillId="4" borderId="0" xfId="0" applyFont="1" applyFill="1" applyAlignment="1">
      <alignment vertical="center" wrapText="1"/>
    </xf>
    <xf numFmtId="0" fontId="62" fillId="4" borderId="0" xfId="1" applyNumberFormat="1" applyFont="1" applyFill="1" applyAlignment="1">
      <alignment horizontal="right" vertical="center" wrapText="1" shrinkToFit="1"/>
    </xf>
    <xf numFmtId="0" fontId="61" fillId="0" borderId="4" xfId="0" applyFont="1" applyBorder="1" applyAlignment="1">
      <alignment vertical="center" wrapText="1"/>
    </xf>
    <xf numFmtId="0" fontId="74" fillId="0" borderId="4" xfId="0" applyFont="1" applyBorder="1" applyAlignment="1">
      <alignment vertical="center" wrapText="1"/>
    </xf>
    <xf numFmtId="164" fontId="61" fillId="0" borderId="4" xfId="2" applyNumberFormat="1" applyFont="1" applyFill="1" applyBorder="1" applyAlignment="1">
      <alignment vertical="center" wrapText="1"/>
    </xf>
    <xf numFmtId="164" fontId="21" fillId="4" borderId="0" xfId="2" applyNumberFormat="1" applyFont="1" applyFill="1" applyAlignment="1">
      <alignment vertical="center" shrinkToFit="1"/>
    </xf>
    <xf numFmtId="166" fontId="21" fillId="4" borderId="0" xfId="4" applyNumberFormat="1" applyFont="1" applyFill="1" applyAlignment="1">
      <alignment horizontal="left" vertical="center" shrinkToFit="1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5" fillId="4" borderId="0" xfId="4" applyFont="1" applyFill="1" applyAlignment="1">
      <alignment vertical="center" shrinkToFit="1"/>
    </xf>
    <xf numFmtId="172" fontId="17" fillId="4" borderId="0" xfId="4" applyNumberFormat="1" applyFont="1" applyFill="1" applyAlignment="1">
      <alignment horizontal="right" vertical="center" wrapText="1" shrinkToFit="1"/>
    </xf>
    <xf numFmtId="172" fontId="18" fillId="0" borderId="0" xfId="0" applyNumberFormat="1" applyFont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Alignment="1">
      <alignment vertical="center"/>
    </xf>
    <xf numFmtId="3" fontId="18" fillId="7" borderId="0" xfId="0" applyNumberFormat="1" applyFont="1" applyFill="1" applyAlignment="1">
      <alignment horizontal="center"/>
    </xf>
    <xf numFmtId="172" fontId="18" fillId="7" borderId="0" xfId="0" applyNumberFormat="1" applyFont="1" applyFill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80" fillId="4" borderId="0" xfId="4" applyFont="1" applyFill="1" applyAlignment="1">
      <alignment vertical="center"/>
    </xf>
    <xf numFmtId="165" fontId="81" fillId="5" borderId="0" xfId="7" applyFont="1" applyFill="1" applyBorder="1" applyAlignment="1">
      <alignment horizontal="left" vertical="center" wrapText="1" shrinkToFit="1"/>
    </xf>
    <xf numFmtId="165" fontId="81" fillId="5" borderId="0" xfId="7" applyFont="1" applyFill="1" applyBorder="1" applyAlignment="1">
      <alignment horizontal="center" vertical="center" wrapText="1" shrinkToFit="1"/>
    </xf>
    <xf numFmtId="0" fontId="83" fillId="0" borderId="0" xfId="6" applyFont="1"/>
    <xf numFmtId="0" fontId="82" fillId="4" borderId="0" xfId="4" applyFont="1" applyFill="1" applyAlignment="1">
      <alignment vertical="center" wrapText="1"/>
    </xf>
    <xf numFmtId="0" fontId="82" fillId="4" borderId="0" xfId="4" applyFont="1" applyFill="1" applyAlignment="1">
      <alignment vertical="center"/>
    </xf>
    <xf numFmtId="0" fontId="82" fillId="4" borderId="0" xfId="4" applyFont="1" applyFill="1" applyAlignment="1">
      <alignment vertical="center" shrinkToFit="1"/>
    </xf>
    <xf numFmtId="0" fontId="80" fillId="0" borderId="0" xfId="4" applyFont="1" applyAlignment="1">
      <alignment vertical="center"/>
    </xf>
    <xf numFmtId="0" fontId="85" fillId="0" borderId="0" xfId="4" applyFont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Alignment="1">
      <alignment vertical="center" wrapText="1"/>
    </xf>
    <xf numFmtId="164" fontId="25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Alignment="1">
      <alignment horizontal="center" vertical="center" shrinkToFit="1"/>
    </xf>
    <xf numFmtId="0" fontId="1" fillId="0" borderId="0" xfId="0" applyFont="1"/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10" xfId="5" applyNumberFormat="1" applyFont="1" applyBorder="1" applyAlignment="1">
      <alignment horizontal="center"/>
    </xf>
    <xf numFmtId="172" fontId="6" fillId="0" borderId="11" xfId="5" applyNumberFormat="1" applyFont="1" applyBorder="1" applyAlignment="1">
      <alignment horizontal="center"/>
    </xf>
    <xf numFmtId="0" fontId="6" fillId="0" borderId="10" xfId="0" applyFont="1" applyBorder="1"/>
    <xf numFmtId="172" fontId="6" fillId="0" borderId="12" xfId="5" applyNumberFormat="1" applyFont="1" applyBorder="1" applyAlignment="1">
      <alignment horizontal="center"/>
    </xf>
    <xf numFmtId="0" fontId="6" fillId="0" borderId="12" xfId="0" applyFont="1" applyBorder="1"/>
    <xf numFmtId="0" fontId="6" fillId="0" borderId="2" xfId="0" applyFont="1" applyBorder="1" applyAlignment="1">
      <alignment horizontal="center" vertical="center"/>
    </xf>
    <xf numFmtId="0" fontId="6" fillId="0" borderId="13" xfId="0" applyFont="1" applyBorder="1"/>
    <xf numFmtId="172" fontId="6" fillId="0" borderId="13" xfId="5" applyNumberFormat="1" applyFont="1" applyBorder="1" applyAlignment="1">
      <alignment horizontal="center"/>
    </xf>
    <xf numFmtId="0" fontId="7" fillId="5" borderId="11" xfId="0" applyFont="1" applyFill="1" applyBorder="1" applyAlignment="1">
      <alignment horizontal="left" vertical="center" wrapText="1"/>
    </xf>
    <xf numFmtId="0" fontId="6" fillId="0" borderId="15" xfId="0" applyFont="1" applyBorder="1"/>
    <xf numFmtId="172" fontId="6" fillId="0" borderId="15" xfId="5" applyNumberFormat="1" applyFont="1" applyBorder="1" applyAlignment="1">
      <alignment horizontal="center"/>
    </xf>
    <xf numFmtId="172" fontId="6" fillId="0" borderId="14" xfId="5" applyNumberFormat="1" applyFont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5" fillId="5" borderId="16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7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8" xfId="0" applyNumberFormat="1" applyFont="1" applyFill="1" applyBorder="1" applyAlignment="1">
      <alignment horizontal="center"/>
    </xf>
    <xf numFmtId="172" fontId="6" fillId="0" borderId="17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2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4" xfId="4" applyFont="1" applyFill="1" applyBorder="1" applyAlignment="1">
      <alignment wrapText="1"/>
    </xf>
    <xf numFmtId="0" fontId="7" fillId="5" borderId="14" xfId="4" applyFont="1" applyFill="1" applyBorder="1" applyAlignment="1">
      <alignment vertical="center" wrapText="1" shrinkToFit="1"/>
    </xf>
    <xf numFmtId="3" fontId="18" fillId="9" borderId="14" xfId="0" applyNumberFormat="1" applyFont="1" applyFill="1" applyBorder="1" applyAlignment="1">
      <alignment horizontal="center"/>
    </xf>
    <xf numFmtId="3" fontId="18" fillId="9" borderId="15" xfId="0" applyNumberFormat="1" applyFont="1" applyFill="1" applyBorder="1" applyAlignment="1">
      <alignment horizontal="center"/>
    </xf>
    <xf numFmtId="172" fontId="6" fillId="0" borderId="19" xfId="5" applyNumberFormat="1" applyFont="1" applyBorder="1" applyAlignment="1">
      <alignment horizontal="center"/>
    </xf>
    <xf numFmtId="172" fontId="17" fillId="5" borderId="14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10" xfId="7" applyNumberFormat="1" applyFont="1" applyFill="1" applyBorder="1" applyAlignment="1">
      <alignment horizontal="right" wrapText="1" shrinkToFit="1"/>
    </xf>
    <xf numFmtId="9" fontId="21" fillId="5" borderId="10" xfId="5" applyFont="1" applyFill="1" applyBorder="1" applyAlignment="1">
      <alignment horizontal="right" wrapText="1" shrinkToFit="1"/>
    </xf>
    <xf numFmtId="166" fontId="21" fillId="5" borderId="12" xfId="7" applyNumberFormat="1" applyFont="1" applyFill="1" applyBorder="1" applyAlignment="1">
      <alignment horizontal="right" wrapText="1" shrinkToFit="1"/>
    </xf>
    <xf numFmtId="166" fontId="21" fillId="5" borderId="6" xfId="7" applyNumberFormat="1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21" xfId="5" applyFont="1" applyFill="1" applyBorder="1" applyAlignment="1">
      <alignment horizontal="right" wrapText="1" shrinkToFit="1"/>
    </xf>
    <xf numFmtId="9" fontId="21" fillId="5" borderId="12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8" xfId="7" applyNumberFormat="1" applyFont="1" applyFill="1" applyBorder="1" applyAlignment="1">
      <alignment horizontal="right" wrapText="1" shrinkToFit="1"/>
    </xf>
    <xf numFmtId="9" fontId="21" fillId="5" borderId="8" xfId="5" applyFont="1" applyFill="1" applyBorder="1" applyAlignment="1">
      <alignment horizontal="right" wrapText="1" shrinkToFit="1"/>
    </xf>
    <xf numFmtId="166" fontId="64" fillId="5" borderId="8" xfId="7" applyNumberFormat="1" applyFont="1" applyFill="1" applyBorder="1" applyAlignment="1">
      <alignment horizontal="right" wrapText="1"/>
    </xf>
    <xf numFmtId="9" fontId="63" fillId="5" borderId="8" xfId="5" applyFont="1" applyFill="1" applyBorder="1" applyAlignment="1">
      <alignment horizontal="right" wrapText="1"/>
    </xf>
    <xf numFmtId="9" fontId="21" fillId="5" borderId="18" xfId="5" applyFont="1" applyFill="1" applyBorder="1" applyAlignment="1">
      <alignment horizontal="right" wrapText="1" shrinkToFit="1"/>
    </xf>
    <xf numFmtId="0" fontId="21" fillId="5" borderId="22" xfId="4" applyFont="1" applyFill="1" applyBorder="1" applyAlignment="1">
      <alignment vertical="center"/>
    </xf>
    <xf numFmtId="9" fontId="21" fillId="5" borderId="22" xfId="5" applyFont="1" applyFill="1" applyBorder="1" applyAlignment="1">
      <alignment horizontal="right" wrapText="1" shrinkToFit="1"/>
    </xf>
    <xf numFmtId="0" fontId="61" fillId="4" borderId="0" xfId="4" applyFont="1" applyFill="1" applyAlignment="1">
      <alignment horizontal="center" vertical="center" wrapText="1"/>
    </xf>
    <xf numFmtId="0" fontId="86" fillId="3" borderId="0" xfId="0" applyFont="1" applyFill="1" applyAlignment="1">
      <alignment vertical="center"/>
    </xf>
    <xf numFmtId="0" fontId="59" fillId="0" borderId="0" xfId="0" applyFont="1" applyAlignment="1">
      <alignment vertical="center" wrapText="1"/>
    </xf>
    <xf numFmtId="0" fontId="88" fillId="5" borderId="16" xfId="4" applyFont="1" applyFill="1" applyBorder="1" applyAlignment="1">
      <alignment horizontal="center" vertical="center" wrapText="1" shrinkToFit="1"/>
    </xf>
    <xf numFmtId="0" fontId="86" fillId="3" borderId="0" xfId="4" applyFont="1" applyFill="1" applyAlignment="1">
      <alignment vertical="center"/>
    </xf>
    <xf numFmtId="0" fontId="59" fillId="0" borderId="0" xfId="4" applyFont="1" applyAlignment="1">
      <alignment vertical="center" wrapText="1"/>
    </xf>
    <xf numFmtId="0" fontId="61" fillId="4" borderId="23" xfId="4" applyFont="1" applyFill="1" applyBorder="1" applyAlignment="1">
      <alignment vertical="center" wrapText="1"/>
    </xf>
    <xf numFmtId="0" fontId="21" fillId="4" borderId="24" xfId="4" applyFont="1" applyFill="1" applyBorder="1" applyAlignment="1">
      <alignment vertical="center" shrinkToFit="1"/>
    </xf>
    <xf numFmtId="0" fontId="21" fillId="4" borderId="24" xfId="4" applyFont="1" applyFill="1" applyBorder="1" applyAlignment="1">
      <alignment vertical="center"/>
    </xf>
    <xf numFmtId="0" fontId="21" fillId="5" borderId="18" xfId="4" applyFont="1" applyFill="1" applyBorder="1" applyAlignment="1">
      <alignment horizontal="left" wrapText="1" shrinkToFit="1"/>
    </xf>
    <xf numFmtId="0" fontId="63" fillId="5" borderId="0" xfId="4" applyFont="1" applyFill="1" applyAlignment="1">
      <alignment horizontal="right" wrapText="1" shrinkToFit="1"/>
    </xf>
    <xf numFmtId="0" fontId="63" fillId="0" borderId="0" xfId="4" applyFont="1" applyAlignment="1">
      <alignment horizontal="right" wrapText="1" shrinkToFit="1"/>
    </xf>
    <xf numFmtId="0" fontId="21" fillId="5" borderId="12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8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vertical="center" wrapText="1"/>
    </xf>
    <xf numFmtId="0" fontId="61" fillId="5" borderId="21" xfId="4" applyFont="1" applyFill="1" applyBorder="1" applyAlignment="1">
      <alignment horizontal="left" vertical="center" wrapText="1" shrinkToFit="1"/>
    </xf>
    <xf numFmtId="0" fontId="21" fillId="5" borderId="10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horizontal="left" wrapText="1" shrinkToFit="1"/>
    </xf>
    <xf numFmtId="0" fontId="21" fillId="5" borderId="20" xfId="4" applyFont="1" applyFill="1" applyBorder="1" applyAlignment="1">
      <alignment horizontal="left" wrapText="1" shrinkToFit="1"/>
    </xf>
    <xf numFmtId="0" fontId="21" fillId="5" borderId="23" xfId="4" applyFont="1" applyFill="1" applyBorder="1" applyAlignment="1">
      <alignment horizontal="center" wrapText="1" shrinkToFit="1"/>
    </xf>
    <xf numFmtId="0" fontId="21" fillId="5" borderId="23" xfId="4" applyFont="1" applyFill="1" applyBorder="1" applyAlignment="1">
      <alignment horizontal="center" vertical="center" wrapText="1" shrinkToFit="1"/>
    </xf>
    <xf numFmtId="0" fontId="65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5" xfId="0" applyFont="1" applyFill="1" applyBorder="1" applyAlignment="1">
      <alignment vertical="center" shrinkToFit="1"/>
    </xf>
    <xf numFmtId="164" fontId="21" fillId="5" borderId="10" xfId="5" applyNumberFormat="1" applyFont="1" applyFill="1" applyBorder="1" applyAlignment="1">
      <alignment horizontal="left" wrapText="1" shrinkToFit="1"/>
    </xf>
    <xf numFmtId="164" fontId="21" fillId="5" borderId="12" xfId="5" applyNumberFormat="1" applyFont="1" applyFill="1" applyBorder="1" applyAlignment="1">
      <alignment horizontal="center" wrapText="1" shrinkToFit="1"/>
    </xf>
    <xf numFmtId="164" fontId="21" fillId="5" borderId="18" xfId="5" applyNumberFormat="1" applyFont="1" applyFill="1" applyBorder="1" applyAlignment="1">
      <alignment horizontal="center" wrapText="1" shrinkToFit="1"/>
    </xf>
    <xf numFmtId="0" fontId="64" fillId="5" borderId="15" xfId="4" applyFont="1" applyFill="1" applyBorder="1" applyAlignment="1">
      <alignment wrapText="1"/>
    </xf>
    <xf numFmtId="9" fontId="64" fillId="5" borderId="15" xfId="5" applyFont="1" applyFill="1" applyBorder="1" applyAlignment="1">
      <alignment horizontal="center" wrapText="1"/>
    </xf>
    <xf numFmtId="164" fontId="64" fillId="5" borderId="15" xfId="5" applyNumberFormat="1" applyFont="1" applyFill="1" applyBorder="1" applyAlignment="1">
      <alignment horizontal="center" wrapText="1"/>
    </xf>
    <xf numFmtId="0" fontId="89" fillId="3" borderId="0" xfId="0" applyFont="1" applyFill="1" applyAlignment="1">
      <alignment vertical="center"/>
    </xf>
    <xf numFmtId="0" fontId="69" fillId="4" borderId="0" xfId="0" applyFont="1" applyFill="1" applyAlignment="1">
      <alignment horizontal="right" vertical="center" shrinkToFit="1"/>
    </xf>
    <xf numFmtId="0" fontId="88" fillId="4" borderId="2" xfId="0" applyFont="1" applyFill="1" applyBorder="1" applyAlignment="1">
      <alignment horizontal="center" vertical="center" wrapText="1" shrinkToFit="1"/>
    </xf>
    <xf numFmtId="0" fontId="88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1" fillId="5" borderId="0" xfId="0" applyFont="1" applyFill="1" applyAlignment="1">
      <alignment vertical="center"/>
    </xf>
    <xf numFmtId="3" fontId="72" fillId="5" borderId="11" xfId="0" applyNumberFormat="1" applyFont="1" applyFill="1" applyBorder="1" applyAlignment="1">
      <alignment horizontal="center" vertical="center"/>
    </xf>
    <xf numFmtId="3" fontId="72" fillId="5" borderId="0" xfId="0" applyNumberFormat="1" applyFont="1" applyFill="1" applyAlignment="1">
      <alignment horizontal="center" vertical="center"/>
    </xf>
    <xf numFmtId="164" fontId="72" fillId="5" borderId="9" xfId="5" applyNumberFormat="1" applyFont="1" applyFill="1" applyBorder="1" applyAlignment="1">
      <alignment horizontal="center" vertical="center"/>
    </xf>
    <xf numFmtId="164" fontId="21" fillId="5" borderId="12" xfId="5" applyNumberFormat="1" applyFont="1" applyFill="1" applyBorder="1" applyAlignment="1">
      <alignment horizontal="left" wrapText="1" shrinkToFit="1"/>
    </xf>
    <xf numFmtId="4" fontId="71" fillId="5" borderId="18" xfId="0" applyNumberFormat="1" applyFont="1" applyFill="1" applyBorder="1" applyAlignment="1">
      <alignment horizontal="center" vertical="center"/>
    </xf>
    <xf numFmtId="4" fontId="71" fillId="5" borderId="12" xfId="0" applyNumberFormat="1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vertical="center"/>
    </xf>
    <xf numFmtId="0" fontId="63" fillId="5" borderId="15" xfId="4" applyFont="1" applyFill="1" applyBorder="1" applyAlignment="1">
      <alignment wrapText="1"/>
    </xf>
    <xf numFmtId="0" fontId="63" fillId="5" borderId="14" xfId="4" applyFont="1" applyFill="1" applyBorder="1" applyAlignment="1">
      <alignment wrapText="1"/>
    </xf>
    <xf numFmtId="164" fontId="63" fillId="5" borderId="14" xfId="5" applyNumberFormat="1" applyFont="1" applyFill="1" applyBorder="1" applyAlignment="1">
      <alignment horizontal="center" wrapText="1"/>
    </xf>
    <xf numFmtId="0" fontId="64" fillId="5" borderId="26" xfId="4" applyFont="1" applyFill="1" applyBorder="1" applyAlignment="1">
      <alignment wrapText="1"/>
    </xf>
    <xf numFmtId="0" fontId="21" fillId="4" borderId="27" xfId="4" applyFont="1" applyFill="1" applyBorder="1" applyAlignment="1">
      <alignment vertical="center" shrinkToFit="1"/>
    </xf>
    <xf numFmtId="166" fontId="64" fillId="5" borderId="26" xfId="7" applyNumberFormat="1" applyFont="1" applyFill="1" applyBorder="1" applyAlignment="1">
      <alignment horizontal="right" wrapText="1"/>
    </xf>
    <xf numFmtId="0" fontId="21" fillId="4" borderId="27" xfId="4" applyFont="1" applyFill="1" applyBorder="1" applyAlignment="1">
      <alignment vertical="center"/>
    </xf>
    <xf numFmtId="169" fontId="25" fillId="5" borderId="0" xfId="7" applyNumberFormat="1" applyFont="1" applyFill="1" applyBorder="1" applyAlignment="1">
      <alignment horizontal="right" wrapText="1" shrinkToFit="1"/>
    </xf>
    <xf numFmtId="169" fontId="25" fillId="5" borderId="18" xfId="7" applyNumberFormat="1" applyFont="1" applyFill="1" applyBorder="1" applyAlignment="1">
      <alignment horizontal="right" wrapText="1" shrinkToFit="1"/>
    </xf>
    <xf numFmtId="164" fontId="25" fillId="5" borderId="18" xfId="5" applyNumberFormat="1" applyFont="1" applyFill="1" applyBorder="1" applyAlignment="1">
      <alignment horizontal="right" wrapText="1" shrinkToFit="1"/>
    </xf>
    <xf numFmtId="169" fontId="25" fillId="5" borderId="10" xfId="7" applyNumberFormat="1" applyFont="1" applyFill="1" applyBorder="1" applyAlignment="1">
      <alignment horizontal="right" wrapText="1" shrinkToFit="1"/>
    </xf>
    <xf numFmtId="169" fontId="25" fillId="5" borderId="12" xfId="7" applyNumberFormat="1" applyFont="1" applyFill="1" applyBorder="1" applyAlignment="1">
      <alignment horizontal="right" wrapText="1" shrinkToFit="1"/>
    </xf>
    <xf numFmtId="164" fontId="25" fillId="5" borderId="12" xfId="5" applyNumberFormat="1" applyFont="1" applyFill="1" applyBorder="1" applyAlignment="1">
      <alignment horizontal="right" wrapText="1" shrinkToFit="1"/>
    </xf>
    <xf numFmtId="165" fontId="25" fillId="5" borderId="13" xfId="7" applyFont="1" applyFill="1" applyBorder="1" applyAlignment="1">
      <alignment horizontal="right" wrapText="1" shrinkToFit="1"/>
    </xf>
    <xf numFmtId="165" fontId="25" fillId="5" borderId="0" xfId="7" applyFont="1" applyFill="1" applyBorder="1" applyAlignment="1">
      <alignment horizontal="right" wrapText="1" shrinkToFit="1"/>
    </xf>
    <xf numFmtId="169" fontId="25" fillId="5" borderId="13" xfId="7" applyNumberFormat="1" applyFont="1" applyFill="1" applyBorder="1" applyAlignment="1">
      <alignment horizontal="right" wrapText="1" shrinkToFit="1"/>
    </xf>
    <xf numFmtId="166" fontId="25" fillId="5" borderId="11" xfId="7" applyNumberFormat="1" applyFont="1" applyFill="1" applyBorder="1" applyAlignment="1">
      <alignment horizontal="right" wrapText="1" shrinkToFit="1"/>
    </xf>
    <xf numFmtId="169" fontId="25" fillId="5" borderId="11" xfId="7" applyNumberFormat="1" applyFont="1" applyFill="1" applyBorder="1" applyAlignment="1">
      <alignment horizontal="right" wrapText="1" shrinkToFit="1"/>
    </xf>
    <xf numFmtId="164" fontId="25" fillId="5" borderId="11" xfId="5" applyNumberFormat="1" applyFont="1" applyFill="1" applyBorder="1" applyAlignment="1">
      <alignment horizontal="right" wrapText="1" shrinkToFit="1"/>
    </xf>
    <xf numFmtId="166" fontId="25" fillId="5" borderId="2" xfId="7" applyNumberFormat="1" applyFont="1" applyFill="1" applyBorder="1" applyAlignment="1">
      <alignment horizontal="right" wrapText="1" shrinkToFit="1"/>
    </xf>
    <xf numFmtId="9" fontId="25" fillId="5" borderId="0" xfId="5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vertical="center" wrapText="1" shrinkToFit="1"/>
    </xf>
    <xf numFmtId="164" fontId="25" fillId="5" borderId="9" xfId="5" applyNumberFormat="1" applyFont="1" applyFill="1" applyBorder="1" applyAlignment="1">
      <alignment horizontal="right" wrapText="1" shrinkToFit="1"/>
    </xf>
    <xf numFmtId="164" fontId="25" fillId="5" borderId="28" xfId="5" applyNumberFormat="1" applyFont="1" applyFill="1" applyBorder="1" applyAlignment="1">
      <alignment horizontal="right" wrapText="1" shrinkToFit="1"/>
    </xf>
    <xf numFmtId="166" fontId="26" fillId="5" borderId="9" xfId="7" applyNumberFormat="1" applyFont="1" applyFill="1" applyBorder="1" applyAlignment="1">
      <alignment horizontal="right" vertical="center" wrapText="1"/>
    </xf>
    <xf numFmtId="166" fontId="26" fillId="5" borderId="9" xfId="7" applyNumberFormat="1" applyFont="1" applyFill="1" applyBorder="1" applyAlignment="1">
      <alignment horizontal="right" vertical="center" wrapText="1" shrinkToFit="1"/>
    </xf>
    <xf numFmtId="164" fontId="26" fillId="5" borderId="9" xfId="5" applyNumberFormat="1" applyFont="1" applyFill="1" applyBorder="1" applyAlignment="1">
      <alignment horizontal="right" vertical="center" wrapText="1" shrinkToFit="1"/>
    </xf>
    <xf numFmtId="166" fontId="25" fillId="5" borderId="12" xfId="7" applyNumberFormat="1" applyFont="1" applyFill="1" applyBorder="1" applyAlignment="1">
      <alignment horizontal="right" wrapText="1" shrinkToFit="1"/>
    </xf>
    <xf numFmtId="166" fontId="25" fillId="5" borderId="0" xfId="7" applyNumberFormat="1" applyFont="1" applyFill="1" applyBorder="1" applyAlignment="1">
      <alignment horizontal="right" wrapText="1" shrinkToFit="1"/>
    </xf>
    <xf numFmtId="164" fontId="25" fillId="5" borderId="2" xfId="5" applyNumberFormat="1" applyFont="1" applyFill="1" applyBorder="1" applyAlignment="1">
      <alignment horizontal="right" wrapText="1" shrinkToFit="1"/>
    </xf>
    <xf numFmtId="164" fontId="25" fillId="4" borderId="11" xfId="5" applyNumberFormat="1" applyFont="1" applyFill="1" applyBorder="1" applyAlignment="1">
      <alignment horizontal="right" wrapText="1" shrinkToFit="1"/>
    </xf>
    <xf numFmtId="166" fontId="25" fillId="5" borderId="9" xfId="7" applyNumberFormat="1" applyFont="1" applyFill="1" applyBorder="1" applyAlignment="1">
      <alignment horizontal="right" wrapText="1" shrinkToFit="1"/>
    </xf>
    <xf numFmtId="164" fontId="25" fillId="4" borderId="0" xfId="5" applyNumberFormat="1" applyFont="1" applyFill="1" applyBorder="1" applyAlignment="1">
      <alignment horizontal="right" wrapText="1" shrinkToFit="1"/>
    </xf>
    <xf numFmtId="164" fontId="25" fillId="4" borderId="9" xfId="5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vertical="center" wrapText="1" shrinkToFit="1"/>
    </xf>
    <xf numFmtId="164" fontId="25" fillId="5" borderId="28" xfId="5" applyNumberFormat="1" applyFont="1" applyFill="1" applyBorder="1" applyAlignment="1">
      <alignment horizontal="right" vertical="center" wrapText="1" shrinkToFit="1"/>
    </xf>
    <xf numFmtId="169" fontId="25" fillId="5" borderId="28" xfId="7" applyNumberFormat="1" applyFont="1" applyFill="1" applyBorder="1" applyAlignment="1">
      <alignment horizontal="right" vertical="center" wrapText="1" shrinkToFit="1"/>
    </xf>
    <xf numFmtId="166" fontId="26" fillId="5" borderId="28" xfId="0" applyNumberFormat="1" applyFont="1" applyFill="1" applyBorder="1" applyAlignment="1">
      <alignment horizontal="right" vertical="center" wrapText="1"/>
    </xf>
    <xf numFmtId="164" fontId="25" fillId="5" borderId="2" xfId="5" applyNumberFormat="1" applyFont="1" applyFill="1" applyBorder="1" applyAlignment="1">
      <alignment horizontal="right" vertical="center" wrapText="1" shrinkToFit="1"/>
    </xf>
    <xf numFmtId="166" fontId="26" fillId="5" borderId="2" xfId="0" applyNumberFormat="1" applyFont="1" applyFill="1" applyBorder="1" applyAlignment="1">
      <alignment horizontal="right" vertical="center" wrapText="1"/>
    </xf>
    <xf numFmtId="166" fontId="26" fillId="5" borderId="9" xfId="0" applyNumberFormat="1" applyFont="1" applyFill="1" applyBorder="1" applyAlignment="1">
      <alignment horizontal="right" vertical="center" wrapText="1"/>
    </xf>
    <xf numFmtId="9" fontId="25" fillId="5" borderId="11" xfId="5" applyFont="1" applyFill="1" applyBorder="1" applyAlignment="1">
      <alignment horizontal="right" vertical="center" wrapText="1" shrinkToFit="1"/>
    </xf>
    <xf numFmtId="9" fontId="25" fillId="5" borderId="0" xfId="5" applyFont="1" applyFill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right" vertical="center" wrapText="1" shrinkToFit="1"/>
    </xf>
    <xf numFmtId="167" fontId="39" fillId="5" borderId="11" xfId="0" applyNumberFormat="1" applyFont="1" applyFill="1" applyBorder="1" applyAlignment="1">
      <alignment horizontal="right" vertical="center" wrapText="1" shrinkToFit="1"/>
    </xf>
    <xf numFmtId="166" fontId="26" fillId="5" borderId="13" xfId="0" applyNumberFormat="1" applyFont="1" applyFill="1" applyBorder="1" applyAlignment="1">
      <alignment horizontal="right" vertical="center" wrapText="1"/>
    </xf>
    <xf numFmtId="164" fontId="25" fillId="5" borderId="13" xfId="5" applyNumberFormat="1" applyFont="1" applyFill="1" applyBorder="1" applyAlignment="1">
      <alignment horizontal="right" wrapText="1" shrinkToFit="1"/>
    </xf>
    <xf numFmtId="164" fontId="26" fillId="5" borderId="28" xfId="5" applyNumberFormat="1" applyFont="1" applyFill="1" applyBorder="1" applyAlignment="1">
      <alignment horizontal="right" vertical="center" wrapText="1"/>
    </xf>
    <xf numFmtId="164" fontId="26" fillId="5" borderId="29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2" fillId="4" borderId="0" xfId="0" applyFont="1" applyFill="1" applyAlignment="1">
      <alignment horizontal="right" vertical="center" wrapText="1" shrinkToFit="1"/>
    </xf>
    <xf numFmtId="0" fontId="92" fillId="4" borderId="0" xfId="0" applyFont="1" applyFill="1" applyAlignment="1">
      <alignment horizontal="center" vertical="center" wrapText="1" shrinkToFit="1"/>
    </xf>
    <xf numFmtId="0" fontId="35" fillId="5" borderId="0" xfId="0" applyFont="1" applyFill="1" applyAlignment="1">
      <alignment vertical="center" wrapText="1" shrinkToFit="1"/>
    </xf>
    <xf numFmtId="0" fontId="37" fillId="5" borderId="0" xfId="0" applyFont="1" applyFill="1" applyAlignment="1">
      <alignment vertical="center"/>
    </xf>
    <xf numFmtId="0" fontId="35" fillId="5" borderId="12" xfId="0" applyFont="1" applyFill="1" applyBorder="1" applyAlignment="1">
      <alignment vertical="center" wrapText="1" shrinkToFit="1"/>
    </xf>
    <xf numFmtId="0" fontId="37" fillId="5" borderId="11" xfId="0" applyFont="1" applyFill="1" applyBorder="1" applyAlignment="1">
      <alignment vertical="center" wrapText="1" shrinkToFit="1"/>
    </xf>
    <xf numFmtId="0" fontId="37" fillId="5" borderId="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vertical="center" wrapText="1" shrinkToFit="1"/>
    </xf>
    <xf numFmtId="0" fontId="35" fillId="5" borderId="0" xfId="0" applyFont="1" applyFill="1" applyAlignment="1">
      <alignment vertical="center"/>
    </xf>
    <xf numFmtId="0" fontId="37" fillId="5" borderId="12" xfId="0" applyFont="1" applyFill="1" applyBorder="1" applyAlignment="1">
      <alignment vertical="center" wrapText="1" shrinkToFit="1"/>
    </xf>
    <xf numFmtId="0" fontId="37" fillId="5" borderId="0" xfId="0" applyFont="1" applyFill="1" applyAlignment="1">
      <alignment horizontal="left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7" fillId="5" borderId="18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vertical="center"/>
    </xf>
    <xf numFmtId="0" fontId="37" fillId="5" borderId="11" xfId="0" applyFont="1" applyFill="1" applyBorder="1" applyAlignment="1">
      <alignment horizontal="left" vertical="center" wrapText="1" indent="1"/>
    </xf>
    <xf numFmtId="0" fontId="37" fillId="5" borderId="2" xfId="0" applyFont="1" applyFill="1" applyBorder="1" applyAlignment="1">
      <alignment horizontal="left" vertical="center" wrapText="1" indent="1"/>
    </xf>
    <xf numFmtId="0" fontId="37" fillId="5" borderId="0" xfId="0" quotePrefix="1" applyFont="1" applyFill="1" applyAlignment="1">
      <alignment horizontal="left" vertical="center"/>
    </xf>
    <xf numFmtId="0" fontId="37" fillId="5" borderId="12" xfId="0" applyFont="1" applyFill="1" applyBorder="1" applyAlignment="1">
      <alignment horizontal="left" vertical="center" wrapText="1" indent="1"/>
    </xf>
    <xf numFmtId="0" fontId="37" fillId="5" borderId="11" xfId="0" applyFont="1" applyFill="1" applyBorder="1" applyAlignment="1">
      <alignment horizontal="left" vertical="center" wrapText="1"/>
    </xf>
    <xf numFmtId="0" fontId="37" fillId="5" borderId="1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vertical="center" wrapText="1"/>
    </xf>
    <xf numFmtId="0" fontId="35" fillId="5" borderId="9" xfId="0" applyFont="1" applyFill="1" applyBorder="1" applyAlignment="1">
      <alignment horizontal="left" vertical="center" wrapText="1"/>
    </xf>
    <xf numFmtId="0" fontId="37" fillId="5" borderId="28" xfId="0" applyFont="1" applyFill="1" applyBorder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 shrinkToFit="1"/>
    </xf>
    <xf numFmtId="164" fontId="38" fillId="4" borderId="0" xfId="5" applyNumberFormat="1" applyFont="1" applyFill="1" applyBorder="1" applyAlignment="1">
      <alignment horizontal="right" vertical="center" wrapText="1" shrinkToFit="1"/>
    </xf>
    <xf numFmtId="166" fontId="37" fillId="4" borderId="0" xfId="7" applyNumberFormat="1" applyFont="1" applyFill="1" applyBorder="1" applyAlignment="1">
      <alignment horizontal="right" vertical="center" wrapText="1" shrinkToFit="1"/>
    </xf>
    <xf numFmtId="169" fontId="35" fillId="4" borderId="0" xfId="7" applyNumberFormat="1" applyFont="1" applyFill="1" applyBorder="1" applyAlignment="1">
      <alignment horizontal="right" vertical="center" wrapText="1" shrinkToFit="1"/>
    </xf>
    <xf numFmtId="169" fontId="37" fillId="4" borderId="0" xfId="7" applyNumberFormat="1" applyFont="1" applyFill="1" applyBorder="1" applyAlignment="1">
      <alignment horizontal="right" vertical="center" wrapText="1" shrinkToFit="1"/>
    </xf>
    <xf numFmtId="0" fontId="92" fillId="0" borderId="0" xfId="0" applyFont="1" applyAlignment="1">
      <alignment horizontal="right" vertical="center" wrapText="1" shrinkToFit="1"/>
    </xf>
    <xf numFmtId="0" fontId="37" fillId="5" borderId="2" xfId="0" applyFont="1" applyFill="1" applyBorder="1" applyAlignment="1">
      <alignment vertical="center" wrapText="1"/>
    </xf>
    <xf numFmtId="0" fontId="37" fillId="4" borderId="0" xfId="0" applyFont="1" applyFill="1" applyAlignment="1">
      <alignment horizontal="left" vertical="center" wrapText="1" shrinkToFit="1"/>
    </xf>
    <xf numFmtId="0" fontId="23" fillId="5" borderId="11" xfId="0" applyFont="1" applyFill="1" applyBorder="1" applyAlignment="1">
      <alignment wrapText="1"/>
    </xf>
    <xf numFmtId="0" fontId="35" fillId="5" borderId="28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vertical="center" wrapText="1" shrinkToFit="1"/>
    </xf>
    <xf numFmtId="0" fontId="23" fillId="5" borderId="14" xfId="0" applyFont="1" applyFill="1" applyBorder="1" applyAlignment="1">
      <alignment vertical="center" wrapText="1"/>
    </xf>
    <xf numFmtId="166" fontId="26" fillId="5" borderId="29" xfId="0" applyNumberFormat="1" applyFont="1" applyFill="1" applyBorder="1" applyAlignment="1">
      <alignment horizontal="right" vertical="center" wrapText="1"/>
    </xf>
    <xf numFmtId="0" fontId="39" fillId="5" borderId="14" xfId="0" applyFont="1" applyFill="1" applyBorder="1" applyAlignment="1">
      <alignment horizontal="right" vertical="center" wrapText="1" shrinkToFit="1"/>
    </xf>
    <xf numFmtId="169" fontId="39" fillId="5" borderId="14" xfId="7" applyNumberFormat="1" applyFont="1" applyFill="1" applyBorder="1" applyAlignment="1">
      <alignment horizontal="right" vertical="center" wrapText="1" shrinkToFit="1"/>
    </xf>
    <xf numFmtId="167" fontId="39" fillId="0" borderId="14" xfId="0" applyNumberFormat="1" applyFont="1" applyBorder="1" applyAlignment="1">
      <alignment horizontal="right" vertical="center" wrapText="1" shrinkToFit="1"/>
    </xf>
    <xf numFmtId="165" fontId="25" fillId="5" borderId="2" xfId="7" applyFont="1" applyFill="1" applyBorder="1" applyAlignment="1">
      <alignment horizontal="right" wrapText="1" shrinkToFit="1"/>
    </xf>
    <xf numFmtId="169" fontId="25" fillId="5" borderId="2" xfId="7" applyNumberFormat="1" applyFont="1" applyFill="1" applyBorder="1" applyAlignment="1">
      <alignment horizontal="right" wrapText="1" shrinkToFit="1"/>
    </xf>
    <xf numFmtId="169" fontId="25" fillId="5" borderId="9" xfId="7" applyNumberFormat="1" applyFont="1" applyFill="1" applyBorder="1" applyAlignment="1">
      <alignment horizontal="right" wrapText="1" shrinkToFit="1"/>
    </xf>
    <xf numFmtId="166" fontId="25" fillId="5" borderId="13" xfId="7" applyNumberFormat="1" applyFont="1" applyFill="1" applyBorder="1" applyAlignment="1">
      <alignment horizontal="right" wrapText="1" shrinkToFit="1"/>
    </xf>
    <xf numFmtId="166" fontId="25" fillId="5" borderId="30" xfId="7" applyNumberFormat="1" applyFont="1" applyFill="1" applyBorder="1" applyAlignment="1">
      <alignment horizontal="right" wrapText="1" shrinkToFit="1"/>
    </xf>
    <xf numFmtId="164" fontId="25" fillId="5" borderId="1" xfId="5" applyNumberFormat="1" applyFont="1" applyFill="1" applyBorder="1" applyAlignment="1">
      <alignment horizontal="right" wrapText="1" shrinkToFit="1"/>
    </xf>
    <xf numFmtId="166" fontId="25" fillId="5" borderId="1" xfId="7" applyNumberFormat="1" applyFont="1" applyFill="1" applyBorder="1" applyAlignment="1">
      <alignment horizontal="right" wrapText="1" shrinkToFit="1"/>
    </xf>
    <xf numFmtId="166" fontId="25" fillId="5" borderId="7" xfId="7" applyNumberFormat="1" applyFont="1" applyFill="1" applyBorder="1" applyAlignment="1">
      <alignment horizontal="right" wrapText="1" shrinkToFit="1"/>
    </xf>
    <xf numFmtId="166" fontId="25" fillId="5" borderId="18" xfId="7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wrapText="1" shrinkToFit="1"/>
    </xf>
    <xf numFmtId="166" fontId="25" fillId="5" borderId="29" xfId="7" applyNumberFormat="1" applyFont="1" applyFill="1" applyBorder="1" applyAlignment="1">
      <alignment horizontal="right" wrapText="1" shrinkToFit="1"/>
    </xf>
    <xf numFmtId="164" fontId="25" fillId="5" borderId="29" xfId="5" applyNumberFormat="1" applyFont="1" applyFill="1" applyBorder="1" applyAlignment="1">
      <alignment horizontal="right" wrapText="1" shrinkToFit="1"/>
    </xf>
    <xf numFmtId="0" fontId="48" fillId="4" borderId="0" xfId="3" applyFont="1" applyFill="1" applyAlignment="1">
      <alignment horizontal="left" vertical="center" wrapText="1" shrinkToFit="1"/>
    </xf>
    <xf numFmtId="0" fontId="48" fillId="4" borderId="0" xfId="3" applyFont="1" applyFill="1" applyAlignment="1">
      <alignment horizontal="left" vertical="center"/>
    </xf>
    <xf numFmtId="0" fontId="93" fillId="4" borderId="0" xfId="0" applyFont="1" applyFill="1" applyAlignment="1">
      <alignment horizontal="center" wrapText="1" shrinkToFit="1"/>
    </xf>
    <xf numFmtId="0" fontId="93" fillId="4" borderId="0" xfId="0" applyFont="1" applyFill="1" applyAlignment="1">
      <alignment horizontal="right" wrapText="1" shrinkToFit="1"/>
    </xf>
    <xf numFmtId="0" fontId="28" fillId="5" borderId="18" xfId="0" applyFont="1" applyFill="1" applyBorder="1" applyAlignment="1">
      <alignment vertical="center" wrapText="1" shrinkToFit="1"/>
    </xf>
    <xf numFmtId="0" fontId="28" fillId="5" borderId="0" xfId="0" applyFont="1" applyFill="1" applyAlignment="1">
      <alignment vertical="center" wrapText="1" shrinkToFit="1"/>
    </xf>
    <xf numFmtId="0" fontId="26" fillId="5" borderId="13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28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26" fillId="5" borderId="12" xfId="0" applyFont="1" applyFill="1" applyBorder="1" applyAlignment="1">
      <alignment horizontal="left" vertical="center" wrapText="1"/>
    </xf>
    <xf numFmtId="0" fontId="51" fillId="5" borderId="9" xfId="0" applyFont="1" applyFill="1" applyBorder="1" applyAlignment="1">
      <alignment horizontal="left" vertical="center" wrapText="1"/>
    </xf>
    <xf numFmtId="0" fontId="26" fillId="5" borderId="28" xfId="0" applyFont="1" applyFill="1" applyBorder="1" applyAlignment="1">
      <alignment horizontal="left" vertical="center" wrapText="1"/>
    </xf>
    <xf numFmtId="0" fontId="52" fillId="5" borderId="14" xfId="0" applyFont="1" applyFill="1" applyBorder="1" applyAlignment="1">
      <alignment horizontal="left" vertical="center" wrapText="1"/>
    </xf>
    <xf numFmtId="0" fontId="37" fillId="5" borderId="14" xfId="0" applyFont="1" applyFill="1" applyBorder="1" applyAlignment="1">
      <alignment vertical="center"/>
    </xf>
    <xf numFmtId="0" fontId="27" fillId="4" borderId="0" xfId="3" applyFont="1" applyFill="1" applyAlignment="1">
      <alignment horizontal="centerContinuous" vertical="center" wrapText="1"/>
    </xf>
    <xf numFmtId="0" fontId="27" fillId="4" borderId="0" xfId="3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Continuous" vertical="center" shrinkToFit="1"/>
    </xf>
    <xf numFmtId="0" fontId="93" fillId="5" borderId="0" xfId="4" applyFont="1" applyFill="1" applyAlignment="1">
      <alignment horizontal="center" vertical="center" wrapText="1" shrinkToFit="1"/>
    </xf>
    <xf numFmtId="0" fontId="54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5" fillId="5" borderId="18" xfId="7" applyFont="1" applyFill="1" applyBorder="1" applyAlignment="1">
      <alignment horizontal="left" vertical="center" wrapText="1" shrinkToFit="1"/>
    </xf>
    <xf numFmtId="0" fontId="25" fillId="5" borderId="0" xfId="4" applyFont="1" applyFill="1" applyAlignment="1">
      <alignment horizontal="left" vertical="center" wrapText="1" shrinkToFit="1"/>
    </xf>
    <xf numFmtId="10" fontId="25" fillId="5" borderId="11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right" vertical="center" wrapText="1" shrinkToFit="1"/>
    </xf>
    <xf numFmtId="165" fontId="25" fillId="0" borderId="0" xfId="7" applyFont="1" applyFill="1" applyBorder="1" applyAlignment="1">
      <alignment horizontal="right" vertical="center" wrapText="1" shrinkToFit="1"/>
    </xf>
    <xf numFmtId="171" fontId="25" fillId="0" borderId="0" xfId="7" applyNumberFormat="1" applyFont="1" applyFill="1" applyBorder="1" applyAlignment="1">
      <alignment horizontal="right" vertical="center" wrapText="1" shrinkToFit="1"/>
    </xf>
    <xf numFmtId="165" fontId="25" fillId="5" borderId="12" xfId="7" applyFont="1" applyFill="1" applyBorder="1" applyAlignment="1">
      <alignment horizontal="left" vertical="center" wrapText="1" shrinkToFit="1"/>
    </xf>
    <xf numFmtId="10" fontId="25" fillId="5" borderId="12" xfId="5" applyNumberFormat="1" applyFont="1" applyFill="1" applyBorder="1" applyAlignment="1">
      <alignment horizontal="center" vertical="center" wrapText="1" shrinkToFit="1"/>
    </xf>
    <xf numFmtId="0" fontId="25" fillId="5" borderId="0" xfId="4" applyFont="1" applyFill="1" applyAlignment="1">
      <alignment vertical="center" wrapText="1" shrinkToFit="1"/>
    </xf>
    <xf numFmtId="165" fontId="25" fillId="5" borderId="14" xfId="7" applyFont="1" applyFill="1" applyBorder="1" applyAlignment="1">
      <alignment horizontal="left" vertical="center" wrapText="1" shrinkToFit="1"/>
    </xf>
    <xf numFmtId="0" fontId="26" fillId="5" borderId="14" xfId="4" applyFont="1" applyFill="1" applyBorder="1" applyAlignment="1">
      <alignment vertical="center" wrapText="1" shrinkToFit="1"/>
    </xf>
    <xf numFmtId="10" fontId="25" fillId="5" borderId="14" xfId="5" applyNumberFormat="1" applyFont="1" applyFill="1" applyBorder="1" applyAlignment="1">
      <alignment horizontal="center" vertical="center" wrapText="1" shrinkToFit="1"/>
    </xf>
    <xf numFmtId="0" fontId="33" fillId="0" borderId="0" xfId="4" applyFont="1" applyAlignment="1">
      <alignment horizontal="centerContinuous" vertical="center" wrapText="1" shrinkToFit="1"/>
    </xf>
    <xf numFmtId="0" fontId="93" fillId="5" borderId="2" xfId="4" applyFont="1" applyFill="1" applyBorder="1" applyAlignment="1">
      <alignment horizontal="center" vertical="center" wrapText="1" shrinkToFit="1"/>
    </xf>
    <xf numFmtId="0" fontId="49" fillId="0" borderId="0" xfId="4" applyFont="1" applyAlignment="1">
      <alignment horizontal="right" vertical="center" wrapText="1" shrinkToFit="1"/>
    </xf>
    <xf numFmtId="2" fontId="25" fillId="5" borderId="11" xfId="5" applyNumberFormat="1" applyFont="1" applyFill="1" applyBorder="1" applyAlignment="1">
      <alignment horizontal="center" vertical="center" wrapText="1" shrinkToFit="1"/>
    </xf>
    <xf numFmtId="164" fontId="25" fillId="5" borderId="18" xfId="5" applyNumberFormat="1" applyFont="1" applyFill="1" applyBorder="1" applyAlignment="1">
      <alignment horizontal="center" vertical="center" wrapText="1" shrinkToFit="1"/>
    </xf>
    <xf numFmtId="2" fontId="25" fillId="5" borderId="12" xfId="5" applyNumberFormat="1" applyFont="1" applyFill="1" applyBorder="1" applyAlignment="1">
      <alignment horizontal="center" vertical="center" wrapText="1" shrinkToFit="1"/>
    </xf>
    <xf numFmtId="164" fontId="25" fillId="5" borderId="12" xfId="5" applyNumberFormat="1" applyFont="1" applyFill="1" applyBorder="1" applyAlignment="1">
      <alignment horizontal="center" vertical="center" wrapText="1" shrinkToFit="1"/>
    </xf>
    <xf numFmtId="2" fontId="25" fillId="5" borderId="14" xfId="5" applyNumberFormat="1" applyFont="1" applyFill="1" applyBorder="1" applyAlignment="1">
      <alignment horizontal="center" vertical="center" wrapText="1" shrinkToFit="1"/>
    </xf>
    <xf numFmtId="164" fontId="25" fillId="5" borderId="14" xfId="5" applyNumberFormat="1" applyFont="1" applyFill="1" applyBorder="1" applyAlignment="1">
      <alignment horizontal="center" vertical="center" wrapText="1" shrinkToFit="1"/>
    </xf>
    <xf numFmtId="0" fontId="31" fillId="4" borderId="0" xfId="4" applyFont="1" applyFill="1" applyAlignment="1">
      <alignment horizontal="centerContinuous" vertical="center" wrapText="1" shrinkToFit="1"/>
    </xf>
    <xf numFmtId="0" fontId="53" fillId="5" borderId="0" xfId="4" applyFont="1" applyFill="1" applyAlignment="1">
      <alignment vertical="center" wrapText="1"/>
    </xf>
    <xf numFmtId="0" fontId="53" fillId="5" borderId="0" xfId="4" applyFont="1" applyFill="1" applyAlignment="1">
      <alignment vertical="center"/>
    </xf>
    <xf numFmtId="49" fontId="93" fillId="5" borderId="0" xfId="4" applyNumberFormat="1" applyFont="1" applyFill="1" applyAlignment="1">
      <alignment horizontal="center" vertical="center" wrapText="1" shrinkToFit="1"/>
    </xf>
    <xf numFmtId="0" fontId="93" fillId="5" borderId="0" xfId="4" applyFont="1" applyFill="1" applyAlignment="1">
      <alignment horizontal="right" vertical="center" wrapText="1" shrinkToFit="1"/>
    </xf>
    <xf numFmtId="165" fontId="25" fillId="5" borderId="11" xfId="7" applyFont="1" applyFill="1" applyBorder="1" applyAlignment="1">
      <alignment horizontal="center" vertical="center" wrapText="1" shrinkToFit="1"/>
    </xf>
    <xf numFmtId="164" fontId="25" fillId="5" borderId="0" xfId="5" applyNumberFormat="1" applyFont="1" applyFill="1" applyBorder="1" applyAlignment="1">
      <alignment horizontal="center" vertical="center" wrapText="1" shrinkToFit="1"/>
    </xf>
    <xf numFmtId="171" fontId="25" fillId="5" borderId="0" xfId="7" applyNumberFormat="1" applyFont="1" applyFill="1" applyBorder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center" vertical="center" wrapText="1" shrinkToFit="1"/>
    </xf>
    <xf numFmtId="0" fontId="57" fillId="5" borderId="0" xfId="4" applyFont="1" applyFill="1" applyAlignment="1">
      <alignment vertical="center"/>
    </xf>
    <xf numFmtId="165" fontId="25" fillId="5" borderId="10" xfId="7" applyFont="1" applyFill="1" applyBorder="1" applyAlignment="1">
      <alignment horizontal="center" vertical="center" wrapText="1" shrinkToFit="1"/>
    </xf>
    <xf numFmtId="165" fontId="25" fillId="5" borderId="12" xfId="7" applyFont="1" applyFill="1" applyBorder="1" applyAlignment="1">
      <alignment horizontal="center" vertical="center" wrapText="1" shrinkToFit="1"/>
    </xf>
    <xf numFmtId="167" fontId="53" fillId="4" borderId="0" xfId="4" applyNumberFormat="1" applyFont="1" applyFill="1" applyAlignment="1">
      <alignment vertical="center" shrinkToFit="1"/>
    </xf>
    <xf numFmtId="165" fontId="25" fillId="5" borderId="0" xfId="7" applyFont="1" applyFill="1" applyBorder="1" applyAlignment="1">
      <alignment horizontal="left" vertical="center" wrapText="1" shrinkToFit="1"/>
    </xf>
    <xf numFmtId="165" fontId="25" fillId="5" borderId="15" xfId="7" applyFont="1" applyFill="1" applyBorder="1" applyAlignment="1">
      <alignment horizontal="left" vertical="center" wrapText="1" shrinkToFit="1"/>
    </xf>
    <xf numFmtId="0" fontId="57" fillId="5" borderId="14" xfId="4" applyFont="1" applyFill="1" applyBorder="1" applyAlignment="1">
      <alignment vertical="center"/>
    </xf>
    <xf numFmtId="164" fontId="25" fillId="5" borderId="15" xfId="5" applyNumberFormat="1" applyFont="1" applyFill="1" applyBorder="1" applyAlignment="1">
      <alignment horizontal="center" vertical="center" wrapText="1" shrinkToFit="1"/>
    </xf>
    <xf numFmtId="165" fontId="25" fillId="5" borderId="14" xfId="7" applyFont="1" applyFill="1" applyBorder="1" applyAlignment="1">
      <alignment horizontal="center" vertical="center" wrapText="1" shrinkToFit="1"/>
    </xf>
    <xf numFmtId="165" fontId="25" fillId="5" borderId="15" xfId="7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/>
    </xf>
    <xf numFmtId="164" fontId="21" fillId="0" borderId="18" xfId="5" applyNumberFormat="1" applyFont="1" applyFill="1" applyBorder="1" applyAlignment="1">
      <alignment horizontal="center" vertical="center" wrapText="1" shrinkToFit="1"/>
    </xf>
    <xf numFmtId="169" fontId="61" fillId="5" borderId="12" xfId="7" applyNumberFormat="1" applyFont="1" applyFill="1" applyBorder="1" applyAlignment="1">
      <alignment horizontal="center" vertical="center" wrapText="1" shrinkToFit="1"/>
    </xf>
    <xf numFmtId="164" fontId="21" fillId="0" borderId="12" xfId="5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1" fillId="5" borderId="9" xfId="7" applyNumberFormat="1" applyFont="1" applyFill="1" applyBorder="1" applyAlignment="1">
      <alignment horizontal="center" vertical="center" wrapText="1" shrinkToFit="1"/>
    </xf>
    <xf numFmtId="169" fontId="61" fillId="5" borderId="28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 shrinkToFit="1"/>
    </xf>
    <xf numFmtId="169" fontId="61" fillId="5" borderId="0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/>
    </xf>
    <xf numFmtId="164" fontId="21" fillId="5" borderId="28" xfId="5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  <xf numFmtId="169" fontId="61" fillId="5" borderId="14" xfId="7" applyNumberFormat="1" applyFont="1" applyFill="1" applyBorder="1" applyAlignment="1">
      <alignment horizontal="center" vertical="center" wrapText="1" shrinkToFit="1"/>
    </xf>
    <xf numFmtId="164" fontId="61" fillId="5" borderId="14" xfId="5" applyNumberFormat="1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 wrapText="1"/>
    </xf>
    <xf numFmtId="170" fontId="60" fillId="4" borderId="0" xfId="4" applyNumberFormat="1" applyFont="1" applyFill="1" applyAlignment="1">
      <alignment vertical="center" wrapText="1" shrinkToFit="1"/>
    </xf>
    <xf numFmtId="0" fontId="60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2" fillId="5" borderId="0" xfId="4" applyFont="1" applyFill="1" applyAlignment="1">
      <alignment horizontal="center" vertical="center" wrapText="1" shrinkToFit="1"/>
    </xf>
    <xf numFmtId="165" fontId="21" fillId="0" borderId="18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3" xfId="7" applyFont="1" applyFill="1" applyBorder="1" applyAlignment="1">
      <alignment horizontal="left" vertical="center" wrapText="1" indent="2" shrinkToFit="1"/>
    </xf>
    <xf numFmtId="165" fontId="21" fillId="5" borderId="28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2" xfId="4" applyFont="1" applyFill="1" applyBorder="1" applyAlignment="1">
      <alignment horizontal="left" vertical="center" wrapText="1" indent="2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0" borderId="10" xfId="7" applyFont="1" applyFill="1" applyBorder="1" applyAlignment="1">
      <alignment horizontal="left" vertical="center" wrapText="1" indent="2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  <xf numFmtId="169" fontId="61" fillId="5" borderId="29" xfId="7" applyNumberFormat="1" applyFont="1" applyFill="1" applyBorder="1" applyAlignment="1">
      <alignment horizontal="center" vertical="center" wrapText="1" shrinkToFit="1"/>
    </xf>
    <xf numFmtId="169" fontId="61" fillId="5" borderId="31" xfId="7" applyNumberFormat="1" applyFont="1" applyFill="1" applyBorder="1" applyAlignment="1">
      <alignment horizontal="center" vertical="center" wrapText="1" shrinkToFit="1"/>
    </xf>
    <xf numFmtId="0" fontId="86" fillId="3" borderId="0" xfId="4" applyFont="1" applyFill="1" applyAlignment="1">
      <alignment vertical="center" shrinkToFit="1"/>
    </xf>
    <xf numFmtId="0" fontId="94" fillId="3" borderId="0" xfId="4" applyFont="1" applyFill="1" applyAlignment="1">
      <alignment vertical="center" shrinkToFit="1"/>
    </xf>
    <xf numFmtId="0" fontId="62" fillId="5" borderId="9" xfId="4" applyFont="1" applyFill="1" applyBorder="1" applyAlignment="1">
      <alignment horizontal="center" vertical="center" wrapText="1" shrinkToFit="1"/>
    </xf>
    <xf numFmtId="165" fontId="61" fillId="5" borderId="29" xfId="7" applyFont="1" applyFill="1" applyBorder="1" applyAlignment="1">
      <alignment horizontal="left" vertical="center" wrapText="1" shrinkToFit="1"/>
    </xf>
    <xf numFmtId="0" fontId="81" fillId="4" borderId="0" xfId="3" applyFont="1" applyFill="1" applyAlignment="1">
      <alignment horizontal="centerContinuous" vertical="center" wrapText="1"/>
    </xf>
    <xf numFmtId="0" fontId="81" fillId="4" borderId="0" xfId="3" applyFont="1" applyFill="1" applyAlignment="1">
      <alignment horizontal="centerContinuous" vertical="center"/>
    </xf>
    <xf numFmtId="0" fontId="82" fillId="4" borderId="0" xfId="4" applyFont="1" applyFill="1" applyAlignment="1">
      <alignment horizontal="centerContinuous" vertical="center" shrinkToFit="1"/>
    </xf>
    <xf numFmtId="0" fontId="82" fillId="4" borderId="0" xfId="4" applyFont="1" applyFill="1" applyAlignment="1">
      <alignment horizontal="centerContinuous" vertical="center"/>
    </xf>
    <xf numFmtId="165" fontId="61" fillId="5" borderId="14" xfId="7" applyFont="1" applyFill="1" applyBorder="1" applyAlignment="1">
      <alignment horizontal="left" vertical="center" wrapText="1" shrinkToFit="1"/>
    </xf>
    <xf numFmtId="165" fontId="32" fillId="5" borderId="0" xfId="7" applyFont="1" applyFill="1" applyBorder="1" applyAlignment="1">
      <alignment vertical="center" wrapText="1" shrinkToFit="1"/>
    </xf>
    <xf numFmtId="0" fontId="60" fillId="5" borderId="2" xfId="4" applyFont="1" applyFill="1" applyBorder="1" applyAlignment="1">
      <alignment horizontal="center" wrapText="1" shrinkToFit="1"/>
    </xf>
    <xf numFmtId="0" fontId="21" fillId="4" borderId="17" xfId="4" applyFont="1" applyFill="1" applyBorder="1" applyAlignment="1">
      <alignment horizontal="left" vertical="center" wrapText="1" indent="2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9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4" fontId="21" fillId="4" borderId="10" xfId="5" applyNumberFormat="1" applyFont="1" applyFill="1" applyBorder="1" applyAlignment="1">
      <alignment horizontal="center" vertical="center" wrapText="1"/>
    </xf>
    <xf numFmtId="0" fontId="21" fillId="4" borderId="13" xfId="4" applyFont="1" applyFill="1" applyBorder="1" applyAlignment="1">
      <alignment horizontal="left" vertical="center" wrapText="1" indent="2"/>
    </xf>
    <xf numFmtId="166" fontId="21" fillId="4" borderId="13" xfId="7" applyNumberFormat="1" applyFont="1" applyFill="1" applyBorder="1" applyAlignment="1">
      <alignment horizontal="right" vertical="center" wrapText="1" indent="1"/>
    </xf>
    <xf numFmtId="164" fontId="21" fillId="4" borderId="13" xfId="5" applyNumberFormat="1" applyFont="1" applyFill="1" applyBorder="1" applyAlignment="1">
      <alignment horizontal="center" vertical="center" wrapText="1"/>
    </xf>
    <xf numFmtId="0" fontId="21" fillId="5" borderId="28" xfId="4" applyFont="1" applyFill="1" applyBorder="1" applyAlignment="1">
      <alignment vertical="center" wrapText="1"/>
    </xf>
    <xf numFmtId="0" fontId="80" fillId="5" borderId="0" xfId="4" applyFont="1" applyFill="1" applyAlignment="1">
      <alignment vertical="center"/>
    </xf>
    <xf numFmtId="166" fontId="21" fillId="5" borderId="28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9" xfId="5" applyNumberFormat="1" applyFont="1" applyFill="1" applyBorder="1" applyAlignment="1">
      <alignment horizontal="center" vertical="center" wrapText="1"/>
    </xf>
    <xf numFmtId="164" fontId="21" fillId="4" borderId="9" xfId="5" applyNumberFormat="1" applyFont="1" applyFill="1" applyBorder="1" applyAlignment="1">
      <alignment horizontal="center" vertical="center" wrapText="1"/>
    </xf>
    <xf numFmtId="166" fontId="21" fillId="4" borderId="12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9" xfId="4" applyFont="1" applyFill="1" applyBorder="1" applyAlignment="1">
      <alignment vertical="center" wrapText="1"/>
    </xf>
    <xf numFmtId="166" fontId="21" fillId="5" borderId="9" xfId="7" applyNumberFormat="1" applyFont="1" applyFill="1" applyBorder="1" applyAlignment="1">
      <alignment horizontal="right" vertical="center" wrapText="1" indent="1"/>
    </xf>
    <xf numFmtId="164" fontId="21" fillId="5" borderId="28" xfId="5" applyNumberFormat="1" applyFont="1" applyFill="1" applyBorder="1" applyAlignment="1">
      <alignment horizontal="center" vertical="center" wrapText="1"/>
    </xf>
    <xf numFmtId="165" fontId="81" fillId="5" borderId="14" xfId="7" applyFont="1" applyFill="1" applyBorder="1" applyAlignment="1">
      <alignment horizontal="left" vertical="center" wrapText="1" shrinkToFit="1"/>
    </xf>
    <xf numFmtId="166" fontId="61" fillId="5" borderId="14" xfId="7" applyNumberFormat="1" applyFont="1" applyFill="1" applyBorder="1" applyAlignment="1">
      <alignment horizontal="right" vertical="center" wrapText="1" indent="1" shrinkToFit="1"/>
    </xf>
    <xf numFmtId="166" fontId="61" fillId="5" borderId="29" xfId="7" applyNumberFormat="1" applyFont="1" applyFill="1" applyBorder="1" applyAlignment="1">
      <alignment horizontal="right" vertical="center" wrapText="1" indent="1" shrinkToFit="1"/>
    </xf>
    <xf numFmtId="164" fontId="61" fillId="5" borderId="29" xfId="5" applyNumberFormat="1" applyFont="1" applyFill="1" applyBorder="1" applyAlignment="1">
      <alignment horizontal="center" vertical="center" wrapText="1" shrinkToFit="1"/>
    </xf>
    <xf numFmtId="0" fontId="21" fillId="4" borderId="18" xfId="4" applyFont="1" applyFill="1" applyBorder="1" applyAlignment="1">
      <alignment horizontal="left" vertical="center" wrapText="1" indent="2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72" fontId="6" fillId="5" borderId="0" xfId="5" applyNumberFormat="1" applyFont="1" applyFill="1" applyBorder="1" applyAlignment="1">
      <alignment horizontal="center"/>
    </xf>
    <xf numFmtId="172" fontId="6" fillId="5" borderId="14" xfId="5" applyNumberFormat="1" applyFont="1" applyFill="1" applyBorder="1" applyAlignment="1">
      <alignment horizontal="center"/>
    </xf>
    <xf numFmtId="0" fontId="87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3" fillId="5" borderId="0" xfId="0" applyFont="1" applyFill="1"/>
    <xf numFmtId="44" fontId="3" fillId="5" borderId="0" xfId="0" applyNumberFormat="1" applyFont="1" applyFill="1"/>
    <xf numFmtId="172" fontId="3" fillId="5" borderId="14" xfId="0" applyNumberFormat="1" applyFont="1" applyFill="1" applyBorder="1"/>
    <xf numFmtId="172" fontId="3" fillId="5" borderId="0" xfId="0" applyNumberFormat="1" applyFont="1" applyFill="1"/>
    <xf numFmtId="0" fontId="3" fillId="5" borderId="27" xfId="0" applyFont="1" applyFill="1" applyBorder="1"/>
    <xf numFmtId="49" fontId="88" fillId="5" borderId="16" xfId="4" applyNumberFormat="1" applyFont="1" applyFill="1" applyBorder="1" applyAlignment="1">
      <alignment horizontal="center" vertical="center" wrapText="1" shrinkToFit="1"/>
    </xf>
    <xf numFmtId="0" fontId="2" fillId="3" borderId="0" xfId="4" applyFont="1" applyFill="1" applyAlignment="1">
      <alignment vertical="center" shrinkToFit="1"/>
    </xf>
    <xf numFmtId="164" fontId="25" fillId="5" borderId="2" xfId="2" applyNumberFormat="1" applyFont="1" applyFill="1" applyBorder="1" applyAlignment="1">
      <alignment horizontal="right" wrapText="1" shrinkToFit="1"/>
    </xf>
    <xf numFmtId="169" fontId="21" fillId="5" borderId="12" xfId="7" applyNumberFormat="1" applyFont="1" applyFill="1" applyBorder="1" applyAlignment="1">
      <alignment horizontal="center" vertical="center" wrapText="1" shrinkToFit="1"/>
    </xf>
    <xf numFmtId="164" fontId="25" fillId="5" borderId="18" xfId="2" applyNumberFormat="1" applyFont="1" applyFill="1" applyBorder="1" applyAlignment="1">
      <alignment horizontal="right" wrapText="1" shrinkToFit="1"/>
    </xf>
    <xf numFmtId="170" fontId="60" fillId="5" borderId="0" xfId="4" applyNumberFormat="1" applyFont="1" applyFill="1" applyAlignment="1">
      <alignment horizontal="center" wrapText="1" shrinkToFit="1"/>
    </xf>
    <xf numFmtId="170" fontId="60" fillId="5" borderId="0" xfId="4" applyNumberFormat="1" applyFont="1" applyFill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 shrinkToFit="1"/>
    </xf>
    <xf numFmtId="0" fontId="99" fillId="3" borderId="0" xfId="0" applyFont="1" applyFill="1" applyAlignment="1">
      <alignment vertical="center" wrapText="1"/>
    </xf>
    <xf numFmtId="0" fontId="5" fillId="5" borderId="0" xfId="4" applyFont="1" applyFill="1" applyAlignment="1">
      <alignment horizontal="center" vertical="center" wrapText="1" shrinkToFit="1"/>
    </xf>
    <xf numFmtId="0" fontId="3" fillId="5" borderId="0" xfId="4" applyFont="1" applyFill="1" applyAlignment="1">
      <alignment vertical="center"/>
    </xf>
    <xf numFmtId="3" fontId="18" fillId="9" borderId="0" xfId="0" applyNumberFormat="1" applyFont="1" applyFill="1" applyAlignment="1">
      <alignment horizontal="center"/>
    </xf>
    <xf numFmtId="0" fontId="7" fillId="5" borderId="0" xfId="4" applyFont="1" applyFill="1" applyAlignment="1">
      <alignment wrapText="1"/>
    </xf>
    <xf numFmtId="0" fontId="7" fillId="5" borderId="0" xfId="4" applyFont="1" applyFill="1" applyAlignment="1">
      <alignment vertical="center" wrapText="1" shrinkToFit="1"/>
    </xf>
    <xf numFmtId="0" fontId="10" fillId="5" borderId="0" xfId="3" applyFont="1" applyFill="1" applyAlignment="1">
      <alignment horizontal="centerContinuous" vertical="center" wrapText="1"/>
    </xf>
    <xf numFmtId="0" fontId="10" fillId="5" borderId="0" xfId="3" applyFont="1" applyFill="1" applyAlignment="1">
      <alignment horizontal="centerContinuous" vertical="center"/>
    </xf>
    <xf numFmtId="0" fontId="11" fillId="5" borderId="0" xfId="4" applyFont="1" applyFill="1" applyAlignment="1">
      <alignment horizontal="centerContinuous" vertical="center" shrinkToFit="1"/>
    </xf>
    <xf numFmtId="0" fontId="12" fillId="5" borderId="0" xfId="4" applyFont="1" applyFill="1" applyAlignment="1">
      <alignment vertical="center" wrapText="1"/>
    </xf>
    <xf numFmtId="0" fontId="12" fillId="5" borderId="0" xfId="4" applyFont="1" applyFill="1" applyAlignment="1">
      <alignment vertical="center"/>
    </xf>
    <xf numFmtId="0" fontId="2" fillId="5" borderId="0" xfId="4" applyFont="1" applyFill="1" applyAlignment="1">
      <alignment horizontal="centerContinuous" vertical="center" shrinkToFit="1"/>
    </xf>
    <xf numFmtId="0" fontId="14" fillId="5" borderId="0" xfId="4" applyFont="1" applyFill="1"/>
    <xf numFmtId="0" fontId="11" fillId="5" borderId="0" xfId="4" applyFont="1" applyFill="1" applyAlignment="1">
      <alignment vertical="center" shrinkToFit="1"/>
    </xf>
    <xf numFmtId="0" fontId="17" fillId="5" borderId="0" xfId="4" applyFont="1" applyFill="1" applyAlignment="1">
      <alignment horizontal="center" vertical="center" wrapText="1" shrinkToFit="1"/>
    </xf>
    <xf numFmtId="0" fontId="90" fillId="8" borderId="0" xfId="0" applyFont="1" applyFill="1" applyAlignment="1">
      <alignment vertical="center" wrapText="1" shrinkToFit="1"/>
    </xf>
    <xf numFmtId="0" fontId="90" fillId="8" borderId="0" xfId="0" applyFont="1" applyFill="1" applyAlignment="1">
      <alignment wrapText="1" shrinkToFit="1"/>
    </xf>
    <xf numFmtId="0" fontId="33" fillId="0" borderId="3" xfId="0" applyFont="1" applyBorder="1" applyAlignment="1">
      <alignment vertical="center" wrapText="1"/>
    </xf>
    <xf numFmtId="0" fontId="91" fillId="8" borderId="0" xfId="0" applyFont="1" applyFill="1" applyAlignment="1">
      <alignment vertical="center" wrapText="1" shrinkToFit="1"/>
    </xf>
    <xf numFmtId="0" fontId="87" fillId="3" borderId="2" xfId="0" applyFont="1" applyFill="1" applyBorder="1" applyAlignment="1">
      <alignment horizontal="center" vertical="center"/>
    </xf>
    <xf numFmtId="0" fontId="87" fillId="3" borderId="6" xfId="0" applyFont="1" applyFill="1" applyBorder="1" applyAlignment="1">
      <alignment horizontal="center" vertical="center"/>
    </xf>
    <xf numFmtId="0" fontId="87" fillId="3" borderId="0" xfId="0" applyFont="1" applyFill="1" applyAlignment="1">
      <alignment horizontal="center" vertical="center"/>
    </xf>
    <xf numFmtId="0" fontId="86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 shrinkToFit="1"/>
    </xf>
    <xf numFmtId="0" fontId="86" fillId="5" borderId="0" xfId="0" applyFont="1" applyFill="1" applyAlignment="1">
      <alignment horizontal="center" vertical="center" wrapText="1" shrinkToFit="1"/>
    </xf>
    <xf numFmtId="0" fontId="2" fillId="5" borderId="0" xfId="4" applyFont="1" applyFill="1" applyAlignment="1">
      <alignment horizontal="center" vertical="center" shrinkToFit="1"/>
    </xf>
    <xf numFmtId="0" fontId="60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59" fillId="3" borderId="0" xfId="0" applyFont="1" applyFill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8" xfId="4" applyFont="1" applyBorder="1" applyAlignment="1">
      <alignment horizontal="left" wrapText="1" shrinkToFit="1"/>
    </xf>
    <xf numFmtId="0" fontId="42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0" fillId="4" borderId="0" xfId="4" applyFont="1" applyFill="1" applyAlignment="1">
      <alignment horizontal="left" vertical="center" wrapText="1" shrinkToFit="1"/>
    </xf>
    <xf numFmtId="0" fontId="42" fillId="5" borderId="0" xfId="0" applyFont="1" applyFill="1" applyAlignment="1">
      <alignment horizontal="left" vertical="center" wrapText="1"/>
    </xf>
    <xf numFmtId="0" fontId="91" fillId="3" borderId="0" xfId="0" applyFont="1" applyFill="1" applyAlignment="1">
      <alignment horizontal="center" wrapText="1" shrinkToFit="1"/>
    </xf>
    <xf numFmtId="0" fontId="90" fillId="8" borderId="0" xfId="0" applyFont="1" applyFill="1" applyAlignment="1">
      <alignment horizontal="center" vertical="center" wrapText="1" shrinkToFit="1"/>
    </xf>
    <xf numFmtId="0" fontId="90" fillId="8" borderId="0" xfId="0" applyFont="1" applyFill="1" applyAlignment="1">
      <alignment horizontal="center" wrapText="1" shrinkToFit="1"/>
    </xf>
    <xf numFmtId="0" fontId="33" fillId="0" borderId="3" xfId="0" applyFont="1" applyBorder="1" applyAlignment="1">
      <alignment horizontal="center" vertical="center" wrapText="1"/>
    </xf>
    <xf numFmtId="0" fontId="91" fillId="8" borderId="0" xfId="0" applyFont="1" applyFill="1" applyAlignment="1">
      <alignment horizontal="center" vertical="center" wrapText="1" shrinkToFit="1"/>
    </xf>
    <xf numFmtId="0" fontId="87" fillId="3" borderId="0" xfId="4" applyFont="1" applyFill="1" applyAlignment="1">
      <alignment horizontal="left" vertical="center" shrinkToFit="1"/>
    </xf>
    <xf numFmtId="170" fontId="31" fillId="4" borderId="0" xfId="4" applyNumberFormat="1" applyFont="1" applyFill="1" applyAlignment="1">
      <alignment horizontal="center" vertical="center" wrapText="1" shrinkToFit="1"/>
    </xf>
    <xf numFmtId="0" fontId="32" fillId="4" borderId="0" xfId="4" applyFont="1" applyFill="1" applyAlignment="1">
      <alignment horizontal="left" vertical="center" wrapText="1"/>
    </xf>
    <xf numFmtId="0" fontId="87" fillId="8" borderId="0" xfId="0" applyFont="1" applyFill="1" applyAlignment="1">
      <alignment horizontal="center" vertical="center" wrapText="1" shrinkToFit="1"/>
    </xf>
    <xf numFmtId="0" fontId="90" fillId="3" borderId="0" xfId="4" applyFont="1" applyFill="1" applyAlignment="1">
      <alignment horizontal="left" vertical="center" shrinkToFit="1"/>
    </xf>
    <xf numFmtId="0" fontId="87" fillId="3" borderId="2" xfId="4" applyFont="1" applyFill="1" applyBorder="1" applyAlignment="1">
      <alignment horizontal="left" vertical="center" shrinkToFit="1"/>
    </xf>
    <xf numFmtId="170" fontId="60" fillId="4" borderId="0" xfId="4" applyNumberFormat="1" applyFont="1" applyFill="1" applyAlignment="1">
      <alignment horizontal="center" vertical="center" wrapText="1" shrinkToFit="1"/>
    </xf>
    <xf numFmtId="170" fontId="60" fillId="4" borderId="2" xfId="4" applyNumberFormat="1" applyFont="1" applyFill="1" applyBorder="1" applyAlignment="1">
      <alignment horizontal="center" vertical="center" wrapText="1" shrinkToFit="1"/>
    </xf>
    <xf numFmtId="0" fontId="86" fillId="3" borderId="0" xfId="4" applyFont="1" applyFill="1" applyAlignment="1">
      <alignment horizontal="left" vertical="center" shrinkToFit="1"/>
    </xf>
    <xf numFmtId="0" fontId="62" fillId="5" borderId="9" xfId="4" applyFont="1" applyFill="1" applyBorder="1" applyAlignment="1">
      <alignment horizontal="center" vertical="center" wrapText="1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0" borderId="31" xfId="7" applyNumberFormat="1" applyFont="1" applyFill="1" applyBorder="1" applyAlignment="1">
      <alignment horizontal="center" vertical="center" wrapText="1" shrinkToFit="1"/>
    </xf>
    <xf numFmtId="169" fontId="80" fillId="0" borderId="0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777777777777776E-2"/>
          <c:y val="0.45444453401863072"/>
          <c:w val="0.94444444444444442"/>
          <c:h val="0.400339166258098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040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 Consolidado'!$D$48:$H$48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2029+</c:v>
                </c:pt>
              </c:strCache>
            </c:strRef>
          </c:cat>
          <c:val>
            <c:numRef>
              <c:f>'Balance Consolidado'!$D$49:$H$49</c:f>
              <c:numCache>
                <c:formatCode>0.0%</c:formatCode>
                <c:ptCount val="5"/>
                <c:pt idx="0">
                  <c:v>4.2318285851600579E-2</c:v>
                </c:pt>
                <c:pt idx="1">
                  <c:v>4.4068230390937456E-2</c:v>
                </c:pt>
                <c:pt idx="2">
                  <c:v>0.11194721450008872</c:v>
                </c:pt>
                <c:pt idx="3">
                  <c:v>0.13124164617569223</c:v>
                </c:pt>
                <c:pt idx="4">
                  <c:v>0.67042462308168116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B-4DC0-BEC6-3387F86029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3861472"/>
        <c:axId val="453863440"/>
      </c:barChart>
      <c:catAx>
        <c:axId val="4538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3863440"/>
        <c:crosses val="autoZero"/>
        <c:auto val="1"/>
        <c:lblAlgn val="ctr"/>
        <c:lblOffset val="100"/>
        <c:noMultiLvlLbl val="0"/>
      </c:catAx>
      <c:valAx>
        <c:axId val="4538634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386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37420</xdr:colOff>
      <xdr:row>25</xdr:row>
      <xdr:rowOff>17687</xdr:rowOff>
    </xdr:from>
    <xdr:to>
      <xdr:col>27</xdr:col>
      <xdr:colOff>633752</xdr:colOff>
      <xdr:row>35</xdr:row>
      <xdr:rowOff>43881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113732</xdr:colOff>
      <xdr:row>23</xdr:row>
      <xdr:rowOff>199030</xdr:rowOff>
    </xdr:from>
    <xdr:to>
      <xdr:col>12</xdr:col>
      <xdr:colOff>26357</xdr:colOff>
      <xdr:row>33</xdr:row>
      <xdr:rowOff>129667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2762" y="5942463"/>
          <a:ext cx="6480610" cy="2773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200025</xdr:rowOff>
    </xdr:from>
    <xdr:to>
      <xdr:col>14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123825</xdr:rowOff>
    </xdr:from>
    <xdr:to>
      <xdr:col>14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200025</xdr:rowOff>
    </xdr:from>
    <xdr:to>
      <xdr:col>14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123825</xdr:rowOff>
    </xdr:from>
    <xdr:to>
      <xdr:col>14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200025</xdr:rowOff>
    </xdr:from>
    <xdr:to>
      <xdr:col>14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190500</xdr:rowOff>
    </xdr:from>
    <xdr:to>
      <xdr:col>14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123825</xdr:rowOff>
    </xdr:from>
    <xdr:to>
      <xdr:col>14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M15"/>
  <sheetViews>
    <sheetView showGridLines="0" tabSelected="1" zoomScale="113" workbookViewId="0">
      <selection activeCell="H16" sqref="H16"/>
    </sheetView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22" style="1" customWidth="1"/>
    <col min="5" max="5" width="3" style="1" customWidth="1"/>
    <col min="6" max="6" width="22" style="1" customWidth="1"/>
    <col min="7" max="7" width="3" style="1" customWidth="1"/>
    <col min="8" max="8" width="22" style="1" customWidth="1"/>
    <col min="9" max="9" width="3" style="1" customWidth="1"/>
    <col min="10" max="10" width="22" style="1" customWidth="1"/>
    <col min="11" max="12" width="11.42578125" style="1"/>
    <col min="13" max="13" width="0" style="1" hidden="1" customWidth="1"/>
    <col min="14" max="16384" width="11.42578125" style="1"/>
  </cols>
  <sheetData>
    <row r="2" spans="2:13" ht="24.95" customHeight="1" x14ac:dyDescent="0.2">
      <c r="B2" s="523" t="s">
        <v>178</v>
      </c>
      <c r="C2" s="523"/>
      <c r="D2" s="523"/>
      <c r="E2" s="523"/>
      <c r="F2" s="523"/>
      <c r="G2" s="523"/>
      <c r="H2" s="523"/>
      <c r="I2" s="523"/>
      <c r="J2" s="523"/>
    </row>
    <row r="3" spans="2:13" ht="15" customHeight="1" x14ac:dyDescent="0.2">
      <c r="B3" s="524" t="s">
        <v>107</v>
      </c>
      <c r="C3" s="524"/>
      <c r="D3" s="524"/>
      <c r="E3" s="524"/>
      <c r="F3" s="524"/>
      <c r="G3" s="524"/>
      <c r="H3" s="524"/>
      <c r="I3" s="524"/>
      <c r="J3" s="524"/>
      <c r="M3" s="1" t="s">
        <v>173</v>
      </c>
    </row>
    <row r="4" spans="2:13" ht="21" customHeight="1" thickBot="1" x14ac:dyDescent="0.3">
      <c r="B4" s="130"/>
      <c r="C4" s="130"/>
      <c r="D4" s="521" t="s">
        <v>1</v>
      </c>
      <c r="E4" s="484"/>
      <c r="F4" s="522" t="s">
        <v>2</v>
      </c>
      <c r="G4" s="484"/>
      <c r="H4" s="520" t="s">
        <v>3</v>
      </c>
      <c r="I4" s="484"/>
      <c r="J4" s="520" t="s">
        <v>111</v>
      </c>
      <c r="M4" s="1" t="s">
        <v>174</v>
      </c>
    </row>
    <row r="5" spans="2:13" ht="15.75" thickBot="1" x14ac:dyDescent="0.3">
      <c r="B5" s="131"/>
      <c r="C5" s="131"/>
      <c r="D5" s="132" t="str">
        <f>M3</f>
        <v>1T25</v>
      </c>
      <c r="E5" s="485"/>
      <c r="F5" s="132" t="str">
        <f>M3</f>
        <v>1T25</v>
      </c>
      <c r="G5" s="485"/>
      <c r="H5" s="133" t="str">
        <f>M3</f>
        <v>1T25</v>
      </c>
      <c r="I5" s="486"/>
      <c r="J5" s="132" t="str">
        <f>H5</f>
        <v>1T25</v>
      </c>
    </row>
    <row r="6" spans="2:13" x14ac:dyDescent="0.2">
      <c r="B6" s="525" t="s">
        <v>124</v>
      </c>
      <c r="C6" s="134" t="s">
        <v>4</v>
      </c>
      <c r="D6" s="135">
        <v>9.9591295231143073E-2</v>
      </c>
      <c r="E6" s="482"/>
      <c r="F6" s="136">
        <v>0.11973794571253515</v>
      </c>
      <c r="G6" s="482"/>
      <c r="H6" s="136">
        <v>7.3241753019025024E-2</v>
      </c>
      <c r="I6" s="486"/>
      <c r="J6" s="136">
        <v>2.6615420311870919E-2</v>
      </c>
    </row>
    <row r="7" spans="2:13" x14ac:dyDescent="0.2">
      <c r="B7" s="526"/>
      <c r="C7" s="137" t="s">
        <v>5</v>
      </c>
      <c r="D7" s="135">
        <v>4.8219917808335344E-2</v>
      </c>
      <c r="E7" s="482"/>
      <c r="F7" s="104">
        <v>5.5767712590284901E-2</v>
      </c>
      <c r="G7" s="482"/>
      <c r="H7" s="138">
        <v>-4.9581060845367397E-2</v>
      </c>
      <c r="I7" s="489"/>
      <c r="J7" s="104"/>
    </row>
    <row r="8" spans="2:13" x14ac:dyDescent="0.2">
      <c r="B8" s="526"/>
      <c r="C8" s="139" t="s">
        <v>6</v>
      </c>
      <c r="D8" s="138">
        <v>0.17448467184866345</v>
      </c>
      <c r="E8" s="482"/>
      <c r="F8" s="138">
        <v>0.22830258134965931</v>
      </c>
      <c r="G8" s="482"/>
      <c r="H8" s="104">
        <v>0.31097533473152206</v>
      </c>
      <c r="I8" s="489"/>
      <c r="J8" s="104"/>
    </row>
    <row r="9" spans="2:13" ht="9.75" customHeight="1" thickBot="1" x14ac:dyDescent="0.25">
      <c r="B9" s="140"/>
      <c r="C9" s="141"/>
      <c r="D9" s="142"/>
      <c r="E9" s="482"/>
      <c r="F9" s="142"/>
      <c r="G9" s="482"/>
      <c r="H9" s="142"/>
      <c r="I9" s="489"/>
      <c r="J9" s="104"/>
    </row>
    <row r="10" spans="2:13" ht="12.75" customHeight="1" x14ac:dyDescent="0.2">
      <c r="B10" s="525" t="s">
        <v>125</v>
      </c>
      <c r="C10" s="143" t="str">
        <f>C6</f>
        <v>Consolidado</v>
      </c>
      <c r="D10" s="135">
        <v>5.8645951819873421E-2</v>
      </c>
      <c r="E10" s="482"/>
      <c r="F10" s="135">
        <v>7.800191750035812E-2</v>
      </c>
      <c r="G10" s="482"/>
      <c r="H10" s="135">
        <v>3.1922333787507196E-2</v>
      </c>
      <c r="I10" s="489"/>
      <c r="J10" s="105"/>
    </row>
    <row r="11" spans="2:13" x14ac:dyDescent="0.2">
      <c r="B11" s="526"/>
      <c r="C11" s="139" t="str">
        <f>C7</f>
        <v>México y Centroamérica</v>
      </c>
      <c r="D11" s="138">
        <v>8.3442661011186026E-3</v>
      </c>
      <c r="E11" s="482"/>
      <c r="F11" s="138">
        <v>1.6308870566899225E-2</v>
      </c>
      <c r="G11" s="482"/>
      <c r="H11" s="138">
        <v>-9.0714834731622007E-2</v>
      </c>
      <c r="I11" s="489"/>
      <c r="J11" s="106"/>
    </row>
    <row r="12" spans="2:13" ht="13.5" thickBot="1" x14ac:dyDescent="0.25">
      <c r="B12" s="527"/>
      <c r="C12" s="144" t="str">
        <f>C8</f>
        <v>Sudamérica</v>
      </c>
      <c r="D12" s="145">
        <v>0.1321307576941646</v>
      </c>
      <c r="E12" s="482"/>
      <c r="F12" s="146">
        <v>0.18273169913858633</v>
      </c>
      <c r="G12" s="483"/>
      <c r="H12" s="145">
        <v>0.27281209754742042</v>
      </c>
      <c r="I12" s="488"/>
      <c r="J12" s="146"/>
    </row>
    <row r="13" spans="2:13" x14ac:dyDescent="0.2">
      <c r="E13" s="490"/>
      <c r="G13" s="486"/>
    </row>
    <row r="14" spans="2:13" ht="12.75" customHeight="1" x14ac:dyDescent="0.2">
      <c r="C14" s="2" t="s">
        <v>0</v>
      </c>
      <c r="E14" s="487"/>
      <c r="F14" s="107"/>
      <c r="G14" s="487"/>
    </row>
    <row r="15" spans="2:13" x14ac:dyDescent="0.2">
      <c r="E15" s="486"/>
    </row>
  </sheetData>
  <mergeCells count="4">
    <mergeCell ref="B2:J2"/>
    <mergeCell ref="B3:J3"/>
    <mergeCell ref="B6:B8"/>
    <mergeCell ref="B10:B1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C3:I54"/>
  <sheetViews>
    <sheetView showGridLines="0" zoomScale="103" workbookViewId="0">
      <selection activeCell="I12" sqref="I12"/>
    </sheetView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11.42578125" style="1"/>
    <col min="5" max="6" width="13.8554687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29" t="s">
        <v>7</v>
      </c>
      <c r="D3" s="529"/>
      <c r="E3" s="529"/>
      <c r="F3" s="529"/>
      <c r="G3" s="529"/>
      <c r="H3" s="529"/>
      <c r="I3" s="529"/>
    </row>
    <row r="4" spans="3:9" ht="24.95" customHeight="1" x14ac:dyDescent="0.2">
      <c r="C4" s="523" t="s">
        <v>177</v>
      </c>
      <c r="D4" s="523"/>
      <c r="E4" s="523"/>
      <c r="F4" s="523"/>
      <c r="G4" s="523"/>
      <c r="H4" s="523"/>
      <c r="I4" s="523"/>
    </row>
    <row r="5" spans="3:9" x14ac:dyDescent="0.2">
      <c r="C5" s="150"/>
      <c r="D5" s="151"/>
      <c r="E5" s="152"/>
      <c r="F5" s="152"/>
      <c r="G5" s="152"/>
      <c r="H5" s="152"/>
      <c r="I5" s="152"/>
    </row>
    <row r="6" spans="3:9" s="6" customFormat="1" ht="21" customHeight="1" x14ac:dyDescent="0.25">
      <c r="C6" s="3"/>
      <c r="D6" s="4"/>
      <c r="E6" s="528" t="s">
        <v>124</v>
      </c>
      <c r="F6" s="528"/>
      <c r="G6" s="528"/>
      <c r="H6" s="5"/>
      <c r="I6" s="153" t="s">
        <v>126</v>
      </c>
    </row>
    <row r="7" spans="3:9" x14ac:dyDescent="0.2">
      <c r="C7" s="7" t="s">
        <v>9</v>
      </c>
      <c r="D7" s="8"/>
      <c r="E7" s="154" t="s">
        <v>175</v>
      </c>
      <c r="F7" s="154" t="s">
        <v>176</v>
      </c>
      <c r="G7" s="502" t="s">
        <v>8</v>
      </c>
      <c r="H7" s="11"/>
      <c r="I7" s="156" t="s">
        <v>8</v>
      </c>
    </row>
    <row r="8" spans="3:9" ht="14.1" customHeight="1" x14ac:dyDescent="0.2">
      <c r="C8" s="157" t="s">
        <v>1</v>
      </c>
      <c r="D8" s="158"/>
      <c r="E8" s="159">
        <v>70156.790304248905</v>
      </c>
      <c r="F8" s="159">
        <v>63802.606121487508</v>
      </c>
      <c r="G8" s="160">
        <v>9.9591295231143073E-2</v>
      </c>
      <c r="H8" s="161"/>
      <c r="I8" s="160">
        <v>5.8645951819873421E-2</v>
      </c>
    </row>
    <row r="9" spans="3:9" ht="14.1" customHeight="1" x14ac:dyDescent="0.2">
      <c r="C9" s="162" t="s">
        <v>2</v>
      </c>
      <c r="D9" s="163"/>
      <c r="E9" s="159">
        <v>31832.333927450847</v>
      </c>
      <c r="F9" s="159">
        <v>28428.378308814594</v>
      </c>
      <c r="G9" s="160">
        <v>0.11973794571253515</v>
      </c>
      <c r="H9" s="161"/>
      <c r="I9" s="160">
        <v>7.800191750035812E-2</v>
      </c>
    </row>
    <row r="10" spans="3:9" ht="14.1" customHeight="1" x14ac:dyDescent="0.2">
      <c r="C10" s="162" t="s">
        <v>10</v>
      </c>
      <c r="D10" s="163"/>
      <c r="E10" s="159">
        <v>9247.7103537690764</v>
      </c>
      <c r="F10" s="159">
        <v>8616.6144093400217</v>
      </c>
      <c r="G10" s="160">
        <v>7.3241753019025024E-2</v>
      </c>
      <c r="H10" s="161"/>
      <c r="I10" s="160">
        <v>3.1922333787507196E-2</v>
      </c>
    </row>
    <row r="11" spans="3:9" ht="15.75" customHeight="1" thickBot="1" x14ac:dyDescent="0.25">
      <c r="C11" s="164" t="s">
        <v>159</v>
      </c>
      <c r="D11" s="165"/>
      <c r="E11" s="166">
        <v>13254.19272372279</v>
      </c>
      <c r="F11" s="167">
        <v>11943.572812869903</v>
      </c>
      <c r="G11" s="168">
        <v>0.10973432584934861</v>
      </c>
      <c r="H11" s="169"/>
      <c r="I11" s="145">
        <v>6.7164757641435591E-2</v>
      </c>
    </row>
    <row r="13" spans="3:9" ht="12.75" hidden="1" customHeight="1" x14ac:dyDescent="0.2"/>
    <row r="14" spans="3:9" ht="12.75" hidden="1" customHeight="1" x14ac:dyDescent="0.2">
      <c r="C14" s="529" t="s">
        <v>7</v>
      </c>
      <c r="D14" s="529"/>
      <c r="E14" s="529"/>
      <c r="F14" s="529"/>
      <c r="G14" s="529"/>
      <c r="H14" s="529"/>
      <c r="I14" s="529"/>
    </row>
    <row r="15" spans="3:9" ht="24.95" hidden="1" customHeight="1" x14ac:dyDescent="0.2">
      <c r="C15" s="529" t="s">
        <v>11</v>
      </c>
      <c r="D15" s="529"/>
      <c r="E15" s="529"/>
      <c r="F15" s="529"/>
      <c r="G15" s="529"/>
      <c r="H15" s="529"/>
      <c r="I15" s="529"/>
    </row>
    <row r="16" spans="3:9" ht="12.75" hidden="1" customHeight="1" x14ac:dyDescent="0.2">
      <c r="C16" s="147"/>
      <c r="D16" s="148"/>
      <c r="E16" s="149"/>
      <c r="F16" s="149"/>
      <c r="G16" s="149"/>
      <c r="H16" s="149"/>
      <c r="I16" s="149"/>
    </row>
    <row r="17" spans="3:9" s="6" customFormat="1" ht="21" hidden="1" customHeight="1" x14ac:dyDescent="0.25">
      <c r="C17" s="3"/>
      <c r="D17" s="4"/>
      <c r="E17" s="528" t="s">
        <v>124</v>
      </c>
      <c r="F17" s="528"/>
      <c r="G17" s="528"/>
      <c r="H17" s="5"/>
      <c r="I17" s="129" t="s">
        <v>126</v>
      </c>
    </row>
    <row r="18" spans="3:9" ht="12.75" hidden="1" customHeight="1" x14ac:dyDescent="0.2">
      <c r="C18" s="7" t="s">
        <v>9</v>
      </c>
      <c r="D18" s="8"/>
      <c r="E18" s="9">
        <v>2019</v>
      </c>
      <c r="F18" s="9">
        <v>2018</v>
      </c>
      <c r="G18" s="10" t="s">
        <v>8</v>
      </c>
      <c r="H18" s="11"/>
      <c r="I18" s="10" t="s">
        <v>8</v>
      </c>
    </row>
    <row r="19" spans="3:9" ht="14.1" hidden="1" customHeight="1" x14ac:dyDescent="0.2">
      <c r="C19" s="108" t="s">
        <v>1</v>
      </c>
      <c r="D19" s="5"/>
      <c r="E19" s="109"/>
      <c r="F19" s="109"/>
      <c r="G19" s="110"/>
      <c r="H19" s="102"/>
      <c r="I19" s="110"/>
    </row>
    <row r="20" spans="3:9" ht="14.1" hidden="1" customHeight="1" x14ac:dyDescent="0.2">
      <c r="C20" s="12" t="s">
        <v>2</v>
      </c>
      <c r="D20" s="13"/>
      <c r="E20" s="14"/>
      <c r="F20" s="14"/>
      <c r="G20" s="103"/>
      <c r="H20" s="111"/>
      <c r="I20" s="103"/>
    </row>
    <row r="21" spans="3:9" ht="14.1" hidden="1" customHeight="1" x14ac:dyDescent="0.2">
      <c r="C21" s="108" t="s">
        <v>10</v>
      </c>
      <c r="D21" s="13"/>
      <c r="E21" s="109"/>
      <c r="F21" s="109"/>
      <c r="G21" s="110"/>
      <c r="H21" s="111"/>
      <c r="I21" s="110"/>
    </row>
    <row r="22" spans="3:9" s="6" customFormat="1" ht="14.1" hidden="1" customHeight="1" thickBot="1" x14ac:dyDescent="0.25">
      <c r="C22" s="15" t="s">
        <v>127</v>
      </c>
      <c r="D22" s="16"/>
      <c r="E22" s="17"/>
      <c r="F22" s="17"/>
      <c r="G22" s="112"/>
      <c r="H22" s="113"/>
      <c r="I22" s="112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29" t="s">
        <v>7</v>
      </c>
      <c r="D25" s="529"/>
      <c r="E25" s="529"/>
      <c r="F25" s="529"/>
      <c r="G25" s="529"/>
      <c r="H25" s="529"/>
      <c r="I25" s="529"/>
    </row>
    <row r="27" spans="3:9" ht="12.75" hidden="1" customHeight="1" x14ac:dyDescent="0.2">
      <c r="C27" s="529" t="s">
        <v>7</v>
      </c>
      <c r="D27" s="529"/>
      <c r="E27" s="529"/>
      <c r="F27" s="529"/>
      <c r="G27" s="529"/>
      <c r="H27" s="529"/>
      <c r="I27" s="529"/>
    </row>
    <row r="28" spans="3:9" ht="24.95" customHeight="1" x14ac:dyDescent="0.2">
      <c r="C28" s="523" t="s">
        <v>12</v>
      </c>
      <c r="D28" s="523"/>
      <c r="E28" s="523"/>
      <c r="F28" s="523"/>
      <c r="G28" s="523"/>
      <c r="H28" s="523"/>
      <c r="I28" s="523"/>
    </row>
    <row r="29" spans="3:9" x14ac:dyDescent="0.2">
      <c r="C29" s="150"/>
      <c r="D29" s="151"/>
      <c r="E29" s="152"/>
      <c r="F29" s="152"/>
      <c r="G29" s="152"/>
      <c r="H29" s="152"/>
      <c r="I29" s="152"/>
    </row>
    <row r="30" spans="3:9" s="6" customFormat="1" ht="21" customHeight="1" x14ac:dyDescent="0.25">
      <c r="C30" s="3"/>
      <c r="D30" s="4"/>
      <c r="E30" s="528" t="s">
        <v>124</v>
      </c>
      <c r="F30" s="528"/>
      <c r="G30" s="528"/>
      <c r="H30" s="5"/>
      <c r="I30" s="153" t="s">
        <v>126</v>
      </c>
    </row>
    <row r="31" spans="3:9" ht="18" customHeight="1" x14ac:dyDescent="0.2">
      <c r="C31" s="7" t="s">
        <v>9</v>
      </c>
      <c r="D31" s="8"/>
      <c r="E31" s="154" t="s">
        <v>175</v>
      </c>
      <c r="F31" s="154" t="s">
        <v>176</v>
      </c>
      <c r="G31" s="155" t="s">
        <v>8</v>
      </c>
      <c r="H31" s="11"/>
      <c r="I31" s="156" t="s">
        <v>8</v>
      </c>
    </row>
    <row r="32" spans="3:9" ht="14.1" customHeight="1" x14ac:dyDescent="0.2">
      <c r="C32" s="157" t="s">
        <v>1</v>
      </c>
      <c r="D32" s="158"/>
      <c r="E32" s="159">
        <v>39669.077458615771</v>
      </c>
      <c r="F32" s="159">
        <v>37844.231715762122</v>
      </c>
      <c r="G32" s="160">
        <v>4.8219917808335344E-2</v>
      </c>
      <c r="H32" s="161"/>
      <c r="I32" s="160">
        <v>8.3442661011186026E-3</v>
      </c>
    </row>
    <row r="33" spans="3:9" ht="14.1" customHeight="1" x14ac:dyDescent="0.2">
      <c r="C33" s="162" t="s">
        <v>2</v>
      </c>
      <c r="D33" s="163"/>
      <c r="E33" s="159">
        <v>18885.65117096309</v>
      </c>
      <c r="F33" s="159">
        <v>17888.074190702311</v>
      </c>
      <c r="G33" s="160">
        <v>5.5767712590284901E-2</v>
      </c>
      <c r="H33" s="161"/>
      <c r="I33" s="160">
        <v>1.6308870566899225E-2</v>
      </c>
    </row>
    <row r="34" spans="3:9" ht="14.1" customHeight="1" x14ac:dyDescent="0.2">
      <c r="C34" s="162" t="s">
        <v>10</v>
      </c>
      <c r="D34" s="163"/>
      <c r="E34" s="159">
        <v>5399.6930268871984</v>
      </c>
      <c r="F34" s="159">
        <v>5681.3819721333139</v>
      </c>
      <c r="G34" s="160">
        <v>-4.9581060845367397E-2</v>
      </c>
      <c r="H34" s="161"/>
      <c r="I34" s="160">
        <v>-9.0714834731622007E-2</v>
      </c>
    </row>
    <row r="35" spans="3:9" s="6" customFormat="1" ht="14.1" customHeight="1" thickBot="1" x14ac:dyDescent="0.25">
      <c r="C35" s="164" t="s">
        <v>160</v>
      </c>
      <c r="D35" s="165"/>
      <c r="E35" s="166">
        <v>7908.1844600614859</v>
      </c>
      <c r="F35" s="167">
        <v>7743.6658852952432</v>
      </c>
      <c r="G35" s="168">
        <v>2.1245567306649171E-2</v>
      </c>
      <c r="H35" s="169"/>
      <c r="I35" s="145">
        <v>-2.2239204583534566E-2</v>
      </c>
    </row>
    <row r="37" spans="3:9" ht="18" x14ac:dyDescent="0.2">
      <c r="C37" s="523" t="s">
        <v>13</v>
      </c>
      <c r="D37" s="523"/>
      <c r="E37" s="523"/>
      <c r="F37" s="523"/>
      <c r="G37" s="523"/>
      <c r="H37" s="523"/>
      <c r="I37" s="523"/>
    </row>
    <row r="38" spans="3:9" x14ac:dyDescent="0.2">
      <c r="C38" s="150"/>
      <c r="D38" s="151"/>
      <c r="E38" s="152"/>
      <c r="F38" s="152"/>
      <c r="G38" s="152"/>
      <c r="H38" s="152"/>
      <c r="I38" s="152"/>
    </row>
    <row r="39" spans="3:9" ht="15" x14ac:dyDescent="0.2">
      <c r="C39" s="3"/>
      <c r="D39" s="4"/>
      <c r="E39" s="528" t="s">
        <v>124</v>
      </c>
      <c r="F39" s="528"/>
      <c r="G39" s="528"/>
      <c r="H39" s="5"/>
      <c r="I39" s="153" t="s">
        <v>126</v>
      </c>
    </row>
    <row r="40" spans="3:9" x14ac:dyDescent="0.2">
      <c r="C40" s="7" t="s">
        <v>9</v>
      </c>
      <c r="D40" s="8"/>
      <c r="E40" s="154" t="s">
        <v>175</v>
      </c>
      <c r="F40" s="154" t="s">
        <v>176</v>
      </c>
      <c r="G40" s="155" t="s">
        <v>8</v>
      </c>
      <c r="H40" s="11"/>
      <c r="I40" s="156" t="s">
        <v>8</v>
      </c>
    </row>
    <row r="41" spans="3:9" x14ac:dyDescent="0.2">
      <c r="C41" s="157" t="s">
        <v>1</v>
      </c>
      <c r="D41" s="158"/>
      <c r="E41" s="159">
        <v>30487.712845633123</v>
      </c>
      <c r="F41" s="159">
        <v>25958.374405725383</v>
      </c>
      <c r="G41" s="160">
        <v>0.17448467184866345</v>
      </c>
      <c r="H41" s="161"/>
      <c r="I41" s="160">
        <v>0.1321307576941646</v>
      </c>
    </row>
    <row r="42" spans="3:9" x14ac:dyDescent="0.2">
      <c r="C42" s="162" t="s">
        <v>2</v>
      </c>
      <c r="D42" s="163"/>
      <c r="E42" s="159">
        <v>12946.682756487757</v>
      </c>
      <c r="F42" s="159">
        <v>10540.304118112279</v>
      </c>
      <c r="G42" s="160">
        <v>0.22830258134965931</v>
      </c>
      <c r="H42" s="161"/>
      <c r="I42" s="160">
        <v>0.18273169913858633</v>
      </c>
    </row>
    <row r="43" spans="3:9" x14ac:dyDescent="0.2">
      <c r="C43" s="162" t="s">
        <v>10</v>
      </c>
      <c r="D43" s="163"/>
      <c r="E43" s="159">
        <v>3848.0173268818808</v>
      </c>
      <c r="F43" s="159">
        <v>2935.2324372067046</v>
      </c>
      <c r="G43" s="160">
        <v>0.31097533473152206</v>
      </c>
      <c r="H43" s="161"/>
      <c r="I43" s="160">
        <v>0.27281209754742042</v>
      </c>
    </row>
    <row r="44" spans="3:9" ht="15.75" thickBot="1" x14ac:dyDescent="0.25">
      <c r="C44" s="164" t="s">
        <v>160</v>
      </c>
      <c r="D44" s="165"/>
      <c r="E44" s="166">
        <v>5346.008263661306</v>
      </c>
      <c r="F44" s="167">
        <v>4199.906927574656</v>
      </c>
      <c r="G44" s="168">
        <v>0.27288731770741781</v>
      </c>
      <c r="H44" s="169"/>
      <c r="I44" s="145">
        <v>0.23408827650891428</v>
      </c>
    </row>
    <row r="47" spans="3:9" ht="18" x14ac:dyDescent="0.2">
      <c r="C47" s="530"/>
      <c r="D47" s="530"/>
      <c r="E47" s="530"/>
      <c r="F47" s="530"/>
      <c r="G47" s="530"/>
      <c r="H47" s="530"/>
      <c r="I47" s="530"/>
    </row>
    <row r="48" spans="3:9" x14ac:dyDescent="0.2">
      <c r="C48" s="507"/>
      <c r="D48" s="508"/>
      <c r="E48" s="509"/>
      <c r="F48" s="509"/>
      <c r="G48" s="509"/>
      <c r="H48" s="509"/>
      <c r="I48" s="509"/>
    </row>
    <row r="49" spans="3:9" x14ac:dyDescent="0.2">
      <c r="C49" s="510"/>
      <c r="D49" s="511"/>
      <c r="E49" s="531"/>
      <c r="F49" s="531"/>
      <c r="G49" s="531"/>
      <c r="H49" s="158"/>
      <c r="I49" s="512"/>
    </row>
    <row r="50" spans="3:9" x14ac:dyDescent="0.2">
      <c r="C50" s="513"/>
      <c r="D50" s="514"/>
      <c r="E50" s="155"/>
      <c r="F50" s="155"/>
      <c r="G50" s="155"/>
      <c r="H50" s="515"/>
      <c r="I50" s="156"/>
    </row>
    <row r="51" spans="3:9" x14ac:dyDescent="0.2">
      <c r="C51" s="503"/>
      <c r="D51" s="158"/>
      <c r="E51" s="504"/>
      <c r="F51" s="504"/>
      <c r="G51" s="482"/>
      <c r="H51" s="161"/>
      <c r="I51" s="482"/>
    </row>
    <row r="52" spans="3:9" x14ac:dyDescent="0.2">
      <c r="C52" s="503"/>
      <c r="D52" s="163"/>
      <c r="E52" s="504"/>
      <c r="F52" s="504"/>
      <c r="G52" s="482"/>
      <c r="H52" s="161"/>
      <c r="I52" s="482"/>
    </row>
    <row r="53" spans="3:9" x14ac:dyDescent="0.2">
      <c r="C53" s="503"/>
      <c r="D53" s="163"/>
      <c r="E53" s="504"/>
      <c r="F53" s="504"/>
      <c r="G53" s="482"/>
      <c r="H53" s="161"/>
      <c r="I53" s="482"/>
    </row>
    <row r="54" spans="3:9" x14ac:dyDescent="0.2">
      <c r="C54" s="505"/>
      <c r="D54" s="506"/>
      <c r="E54" s="504"/>
      <c r="F54" s="504"/>
      <c r="G54" s="482"/>
      <c r="H54" s="161"/>
      <c r="I54" s="482"/>
    </row>
  </sheetData>
  <mergeCells count="14">
    <mergeCell ref="C47:I47"/>
    <mergeCell ref="E49:G49"/>
    <mergeCell ref="C37:I37"/>
    <mergeCell ref="E39:G39"/>
    <mergeCell ref="E30:G30"/>
    <mergeCell ref="C28:I28"/>
    <mergeCell ref="E17:G17"/>
    <mergeCell ref="C25:I25"/>
    <mergeCell ref="C27:I27"/>
    <mergeCell ref="C3:I3"/>
    <mergeCell ref="C4:I4"/>
    <mergeCell ref="E6:G6"/>
    <mergeCell ref="C14:I14"/>
    <mergeCell ref="C15:I15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S59"/>
  <sheetViews>
    <sheetView showGridLines="0" zoomScale="67" zoomScaleNormal="80" workbookViewId="0">
      <selection activeCell="B25" sqref="B25:L46"/>
    </sheetView>
  </sheetViews>
  <sheetFormatPr baseColWidth="10" defaultColWidth="9.85546875" defaultRowHeight="15.75" x14ac:dyDescent="0.25"/>
  <cols>
    <col min="1" max="1" width="9.85546875" style="18"/>
    <col min="2" max="2" width="49.7109375" style="18" customWidth="1"/>
    <col min="3" max="3" width="2.42578125" style="70" customWidth="1"/>
    <col min="4" max="4" width="17.28515625" style="67" customWidth="1"/>
    <col min="5" max="5" width="18.7109375" style="67" bestFit="1" customWidth="1"/>
    <col min="6" max="6" width="10.7109375" style="67" customWidth="1"/>
    <col min="7" max="7" width="8.7109375" style="69" customWidth="1"/>
    <col min="8" max="8" width="51.85546875" style="70" customWidth="1"/>
    <col min="9" max="9" width="2.42578125" style="18" customWidth="1"/>
    <col min="10" max="11" width="17.28515625" style="18" customWidth="1"/>
    <col min="12" max="16384" width="9.85546875" style="18"/>
  </cols>
  <sheetData>
    <row r="2" spans="2:19" ht="15" customHeight="1" x14ac:dyDescent="0.25">
      <c r="B2" s="523" t="s">
        <v>14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2:19" ht="15" customHeight="1" x14ac:dyDescent="0.25">
      <c r="B3" s="523" t="s">
        <v>76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2:19" ht="13.5" customHeight="1" x14ac:dyDescent="0.25">
      <c r="B4" s="532" t="s">
        <v>24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65"/>
      <c r="N4" s="66"/>
      <c r="O4" s="66"/>
      <c r="P4" s="66"/>
      <c r="Q4" s="66"/>
      <c r="R4" s="66"/>
      <c r="S4" s="66"/>
    </row>
    <row r="5" spans="2:19" ht="11.1" customHeight="1" x14ac:dyDescent="0.25">
      <c r="H5" s="186"/>
    </row>
    <row r="6" spans="2:19" ht="35.1" customHeight="1" x14ac:dyDescent="0.25">
      <c r="B6" s="187" t="s">
        <v>26</v>
      </c>
      <c r="C6" s="188"/>
      <c r="D6" s="491" t="s">
        <v>179</v>
      </c>
      <c r="E6" s="491" t="s">
        <v>171</v>
      </c>
      <c r="F6" s="189" t="s">
        <v>15</v>
      </c>
      <c r="H6" s="190" t="s">
        <v>27</v>
      </c>
      <c r="I6" s="191"/>
      <c r="J6" s="189" t="str">
        <f>+D6</f>
        <v>Mar-25</v>
      </c>
      <c r="K6" s="189" t="str">
        <f>+E6</f>
        <v>Dic-24</v>
      </c>
      <c r="L6" s="189" t="s">
        <v>15</v>
      </c>
    </row>
    <row r="7" spans="2:19" ht="30.75" customHeight="1" thickBot="1" x14ac:dyDescent="0.3">
      <c r="B7" s="192" t="s">
        <v>108</v>
      </c>
      <c r="D7" s="193"/>
      <c r="E7" s="193"/>
      <c r="F7" s="193"/>
      <c r="H7" s="192" t="s">
        <v>112</v>
      </c>
      <c r="J7" s="194"/>
      <c r="K7" s="194"/>
      <c r="L7" s="194"/>
    </row>
    <row r="8" spans="2:19" ht="20.100000000000001" customHeight="1" thickTop="1" x14ac:dyDescent="0.25">
      <c r="B8" s="535" t="s">
        <v>18</v>
      </c>
      <c r="H8" s="195" t="s">
        <v>135</v>
      </c>
      <c r="I8" s="196"/>
      <c r="J8" s="170">
        <v>3622.9669159576852</v>
      </c>
      <c r="K8" s="170">
        <v>3314.0074331778096</v>
      </c>
      <c r="L8" s="183">
        <f>+J8/K8-1</f>
        <v>9.3228361435391705E-2</v>
      </c>
    </row>
    <row r="9" spans="2:19" ht="20.100000000000001" customHeight="1" x14ac:dyDescent="0.25">
      <c r="B9" s="536"/>
      <c r="C9" s="197"/>
      <c r="D9" s="170">
        <v>30508.71321722955</v>
      </c>
      <c r="E9" s="170">
        <v>32778.968331390919</v>
      </c>
      <c r="F9" s="114">
        <f>+D9/E9-1</f>
        <v>-6.9259504790065374E-2</v>
      </c>
      <c r="H9" s="198" t="s">
        <v>136</v>
      </c>
      <c r="I9" s="196"/>
      <c r="J9" s="171">
        <v>29178.703908751733</v>
      </c>
      <c r="K9" s="171">
        <v>33773.243002723328</v>
      </c>
      <c r="L9" s="177">
        <f>J9/K9-1</f>
        <v>-0.1360408028805854</v>
      </c>
    </row>
    <row r="10" spans="2:19" ht="19.5" customHeight="1" x14ac:dyDescent="0.25">
      <c r="B10" s="198" t="s">
        <v>19</v>
      </c>
      <c r="C10" s="196"/>
      <c r="D10" s="171">
        <v>16841.186424194282</v>
      </c>
      <c r="E10" s="171">
        <v>18619.601287785303</v>
      </c>
      <c r="F10" s="172">
        <f>+D10/E10-1</f>
        <v>-9.5513047573026366E-2</v>
      </c>
      <c r="H10" s="198" t="s">
        <v>137</v>
      </c>
      <c r="I10" s="196"/>
      <c r="J10" s="173">
        <v>997.09439148200056</v>
      </c>
      <c r="K10" s="173">
        <v>888.8996763893681</v>
      </c>
      <c r="L10" s="177">
        <f>+J10/K10-1</f>
        <v>0.12171757732223476</v>
      </c>
    </row>
    <row r="11" spans="2:19" ht="20.100000000000001" customHeight="1" x14ac:dyDescent="0.25">
      <c r="B11" s="198" t="s">
        <v>20</v>
      </c>
      <c r="C11" s="196"/>
      <c r="D11" s="173">
        <v>15049.484305426189</v>
      </c>
      <c r="E11" s="173">
        <v>14058.685655629433</v>
      </c>
      <c r="F11" s="172">
        <f>+D11/E11-1</f>
        <v>7.0475908919694463E-2</v>
      </c>
      <c r="H11" s="199" t="s">
        <v>138</v>
      </c>
      <c r="I11" s="196"/>
      <c r="J11" s="174">
        <v>26360.997882234697</v>
      </c>
      <c r="K11" s="174">
        <v>29194.42926128265</v>
      </c>
      <c r="L11" s="115">
        <f>+J11/K11-1</f>
        <v>-9.7053837007378019E-2</v>
      </c>
    </row>
    <row r="12" spans="2:19" ht="20.100000000000001" customHeight="1" x14ac:dyDescent="0.25">
      <c r="B12" s="199" t="s">
        <v>21</v>
      </c>
      <c r="C12" s="196"/>
      <c r="D12" s="174">
        <v>10629.87432699342</v>
      </c>
      <c r="E12" s="174">
        <v>9675.1396477212093</v>
      </c>
      <c r="F12" s="175">
        <f>+D12/E12-1</f>
        <v>9.8679162682378418E-2</v>
      </c>
      <c r="H12" s="200" t="s">
        <v>139</v>
      </c>
      <c r="I12" s="196"/>
      <c r="J12" s="174">
        <v>60159.76309842612</v>
      </c>
      <c r="K12" s="174">
        <v>67170.579373573157</v>
      </c>
      <c r="L12" s="180">
        <f>J12/K12-1</f>
        <v>-0.10437331850535292</v>
      </c>
    </row>
    <row r="13" spans="2:19" ht="20.25" customHeight="1" x14ac:dyDescent="0.25">
      <c r="B13" s="201" t="s">
        <v>22</v>
      </c>
      <c r="C13" s="196"/>
      <c r="D13" s="174">
        <v>73029.258273843443</v>
      </c>
      <c r="E13" s="174">
        <v>75132.394922526873</v>
      </c>
      <c r="F13" s="176">
        <f>+D13/E13-1</f>
        <v>-2.799240794669311E-2</v>
      </c>
      <c r="H13" s="202" t="s">
        <v>110</v>
      </c>
      <c r="I13" s="19"/>
      <c r="J13" s="171">
        <v>0</v>
      </c>
      <c r="K13" s="171">
        <v>0</v>
      </c>
      <c r="L13" s="184"/>
    </row>
    <row r="14" spans="2:19" ht="22.5" customHeight="1" x14ac:dyDescent="0.25">
      <c r="B14" s="195" t="s">
        <v>109</v>
      </c>
      <c r="C14" s="196"/>
      <c r="D14" s="171">
        <v>0</v>
      </c>
      <c r="E14" s="171">
        <v>0</v>
      </c>
      <c r="F14" s="115"/>
      <c r="H14" s="198" t="s">
        <v>113</v>
      </c>
      <c r="I14" s="196"/>
      <c r="J14" s="173">
        <v>70673.633958024584</v>
      </c>
      <c r="K14" s="173">
        <v>70383.296398309787</v>
      </c>
      <c r="L14" s="177">
        <f>+J14/K14-1</f>
        <v>4.1250918125763647E-3</v>
      </c>
    </row>
    <row r="15" spans="2:19" x14ac:dyDescent="0.25">
      <c r="B15" s="198" t="s">
        <v>23</v>
      </c>
      <c r="C15" s="196"/>
      <c r="D15" s="173">
        <v>168241.57114832627</v>
      </c>
      <c r="E15" s="173">
        <v>161785.08811056803</v>
      </c>
      <c r="F15" s="177">
        <f>+D15/E15-1</f>
        <v>3.9907775884423291E-2</v>
      </c>
      <c r="H15" s="195" t="s">
        <v>140</v>
      </c>
      <c r="I15" s="196"/>
      <c r="J15" s="178">
        <v>2302.5053441325626</v>
      </c>
      <c r="K15" s="178">
        <v>2295.4309868985283</v>
      </c>
      <c r="L15" s="177">
        <f>J15/K15-1</f>
        <v>3.0819298312221299E-3</v>
      </c>
    </row>
    <row r="16" spans="2:19" ht="20.100000000000001" customHeight="1" x14ac:dyDescent="0.25">
      <c r="B16" s="199" t="s">
        <v>128</v>
      </c>
      <c r="C16" s="196"/>
      <c r="D16" s="178">
        <v>-64975.505027535684</v>
      </c>
      <c r="E16" s="178">
        <v>-62403.62953399845</v>
      </c>
      <c r="F16" s="115">
        <f>D16/E16-1</f>
        <v>4.1213556210477176E-2</v>
      </c>
      <c r="H16" s="199" t="s">
        <v>141</v>
      </c>
      <c r="I16" s="196"/>
      <c r="J16" s="179">
        <v>19202.619702715598</v>
      </c>
      <c r="K16" s="179">
        <v>17595.417853561823</v>
      </c>
      <c r="L16" s="115">
        <f>+J16/K16-1</f>
        <v>9.1342067720683984E-2</v>
      </c>
    </row>
    <row r="17" spans="2:12" ht="20.100000000000001" customHeight="1" x14ac:dyDescent="0.25">
      <c r="B17" s="200" t="s">
        <v>129</v>
      </c>
      <c r="C17" s="196"/>
      <c r="D17" s="179">
        <v>103266.06612079058</v>
      </c>
      <c r="E17" s="179">
        <v>99381.458576569581</v>
      </c>
      <c r="F17" s="180">
        <f>+D17/E17-1</f>
        <v>3.9087849985901091E-2</v>
      </c>
      <c r="H17" s="203" t="s">
        <v>142</v>
      </c>
      <c r="I17" s="196"/>
      <c r="J17" s="171">
        <v>152338.52210329886</v>
      </c>
      <c r="K17" s="171">
        <v>157444.72461234327</v>
      </c>
      <c r="L17" s="180">
        <f>+J17/K17-1</f>
        <v>-3.2431715458341226E-2</v>
      </c>
    </row>
    <row r="18" spans="2:12" ht="20.100000000000001" customHeight="1" x14ac:dyDescent="0.25">
      <c r="B18" s="204" t="s">
        <v>130</v>
      </c>
      <c r="C18" s="196"/>
      <c r="D18" s="171">
        <v>3091.4185818357187</v>
      </c>
      <c r="E18" s="171">
        <v>2989.217600271737</v>
      </c>
      <c r="F18" s="172">
        <f>D18/E18-1</f>
        <v>3.4189876827532162E-2</v>
      </c>
      <c r="H18" s="205" t="s">
        <v>28</v>
      </c>
      <c r="I18" s="196"/>
      <c r="J18" s="171">
        <v>0</v>
      </c>
      <c r="K18" s="171">
        <v>0</v>
      </c>
      <c r="L18" s="185"/>
    </row>
    <row r="19" spans="2:12" ht="20.100000000000001" customHeight="1" x14ac:dyDescent="0.25">
      <c r="B19" s="198" t="s">
        <v>131</v>
      </c>
      <c r="C19" s="196"/>
      <c r="D19" s="171">
        <v>10467.400096441335</v>
      </c>
      <c r="E19" s="171">
        <v>10232.966210798049</v>
      </c>
      <c r="F19" s="172">
        <f>+D19/E19-1</f>
        <v>2.290967064817484E-2</v>
      </c>
      <c r="H19" s="198" t="s">
        <v>25</v>
      </c>
      <c r="I19" s="196"/>
      <c r="J19" s="173">
        <v>8033.8699356164207</v>
      </c>
      <c r="K19" s="173">
        <v>7113.4715102266409</v>
      </c>
      <c r="L19" s="177">
        <f>+J19/K19-1</f>
        <v>0.12938808063918916</v>
      </c>
    </row>
    <row r="20" spans="2:12" ht="20.100000000000001" customHeight="1" x14ac:dyDescent="0.25">
      <c r="B20" s="199" t="s">
        <v>132</v>
      </c>
      <c r="C20" s="196"/>
      <c r="D20" s="173">
        <v>104327.50793423872</v>
      </c>
      <c r="E20" s="173">
        <v>101875.65188310498</v>
      </c>
      <c r="F20" s="177">
        <f>D20/E20-1</f>
        <v>2.4067144659325246E-2</v>
      </c>
      <c r="H20" s="199" t="s">
        <v>143</v>
      </c>
      <c r="I20" s="196"/>
      <c r="J20" s="178">
        <v>151689.31846434841</v>
      </c>
      <c r="K20" s="178">
        <v>143428.08594138856</v>
      </c>
      <c r="L20" s="115">
        <f>+J20/K20-1</f>
        <v>5.7598429685074226E-2</v>
      </c>
    </row>
    <row r="21" spans="2:12" ht="20.100000000000001" customHeight="1" x14ac:dyDescent="0.25">
      <c r="B21" s="206" t="s">
        <v>133</v>
      </c>
      <c r="C21" s="196"/>
      <c r="D21" s="178">
        <v>17880.059843740677</v>
      </c>
      <c r="E21" s="178">
        <v>18374.592997935564</v>
      </c>
      <c r="F21" s="115">
        <f>+D21/E21-1</f>
        <v>-2.6913965073971924E-2</v>
      </c>
      <c r="H21" s="201" t="s">
        <v>145</v>
      </c>
      <c r="I21" s="196"/>
      <c r="J21" s="181">
        <v>159723.18839996483</v>
      </c>
      <c r="K21" s="181">
        <v>150541.5574516152</v>
      </c>
      <c r="L21" s="180">
        <f>+J21/K21-1</f>
        <v>6.0990673298306097E-2</v>
      </c>
    </row>
    <row r="22" spans="2:12" ht="25.5" customHeight="1" thickBot="1" x14ac:dyDescent="0.3">
      <c r="B22" s="237" t="s">
        <v>134</v>
      </c>
      <c r="C22" s="196"/>
      <c r="D22" s="181">
        <v>312061.71085089043</v>
      </c>
      <c r="E22" s="239">
        <v>307986.28219120676</v>
      </c>
      <c r="F22" s="182">
        <f>+D22/E22-1</f>
        <v>1.3232500586352502E-2</v>
      </c>
      <c r="H22" s="237" t="s">
        <v>144</v>
      </c>
      <c r="I22" s="196"/>
      <c r="J22" s="181">
        <v>312061.71050326369</v>
      </c>
      <c r="K22" s="181">
        <v>307986.28206395847</v>
      </c>
      <c r="L22" s="182">
        <f>+J22/K22-1</f>
        <v>1.3232499876273396E-2</v>
      </c>
    </row>
    <row r="23" spans="2:12" ht="25.5" customHeight="1" x14ac:dyDescent="0.25">
      <c r="D23" s="238"/>
      <c r="F23" s="238"/>
      <c r="J23" s="240"/>
      <c r="K23" s="240"/>
      <c r="L23" s="240"/>
    </row>
    <row r="24" spans="2:12" ht="25.5" customHeight="1" x14ac:dyDescent="0.25"/>
    <row r="25" spans="2:12" ht="20.100000000000001" customHeight="1" x14ac:dyDescent="0.25">
      <c r="B25" s="78"/>
      <c r="C25" s="75"/>
      <c r="D25" s="533" t="s">
        <v>181</v>
      </c>
      <c r="E25" s="533"/>
      <c r="F25" s="533"/>
      <c r="G25" s="71"/>
      <c r="H25" s="72"/>
      <c r="I25" s="73"/>
    </row>
    <row r="26" spans="2:12" ht="45.75" customHeight="1" thickBot="1" x14ac:dyDescent="0.3">
      <c r="B26" s="187" t="s">
        <v>29</v>
      </c>
      <c r="C26" s="188"/>
      <c r="D26" s="207" t="s">
        <v>114</v>
      </c>
      <c r="E26" s="208" t="s">
        <v>115</v>
      </c>
      <c r="F26" s="208" t="s">
        <v>30</v>
      </c>
      <c r="G26" s="74"/>
      <c r="H26" s="534" t="s">
        <v>37</v>
      </c>
      <c r="I26" s="534"/>
      <c r="J26" s="534"/>
      <c r="K26" s="534"/>
      <c r="L26" s="534"/>
    </row>
    <row r="27" spans="2:12" ht="20.100000000000001" customHeight="1" thickTop="1" x14ac:dyDescent="0.25">
      <c r="B27" s="209" t="s">
        <v>31</v>
      </c>
      <c r="C27" s="210"/>
      <c r="D27" s="211"/>
      <c r="E27" s="212"/>
      <c r="F27" s="213"/>
      <c r="G27" s="74"/>
      <c r="H27" s="75"/>
      <c r="I27" s="76"/>
    </row>
    <row r="28" spans="2:12" ht="20.100000000000001" customHeight="1" x14ac:dyDescent="0.25">
      <c r="B28" s="214" t="s">
        <v>32</v>
      </c>
      <c r="C28" s="210"/>
      <c r="D28" s="215">
        <v>0.57930674519098335</v>
      </c>
      <c r="E28" s="215">
        <v>3.7081987480896972E-2</v>
      </c>
      <c r="F28" s="215">
        <v>8.6135367488310882E-2</v>
      </c>
      <c r="G28" s="74"/>
      <c r="H28" s="75"/>
      <c r="I28" s="77"/>
    </row>
    <row r="29" spans="2:12" ht="20.100000000000001" customHeight="1" x14ac:dyDescent="0.25">
      <c r="B29" s="214" t="s">
        <v>33</v>
      </c>
      <c r="C29" s="210"/>
      <c r="D29" s="215">
        <v>0.17876208346650813</v>
      </c>
      <c r="E29" s="215">
        <v>0.53222548319095075</v>
      </c>
      <c r="F29" s="215">
        <v>4.2093481436467517E-2</v>
      </c>
      <c r="G29" s="74"/>
      <c r="H29" s="75"/>
      <c r="I29" s="77"/>
    </row>
    <row r="30" spans="2:12" ht="20.100000000000001" customHeight="1" x14ac:dyDescent="0.25">
      <c r="B30" s="214" t="s">
        <v>34</v>
      </c>
      <c r="C30" s="210"/>
      <c r="D30" s="216">
        <v>3.0218152993676535E-2</v>
      </c>
      <c r="E30" s="216">
        <v>0.21185926141020583</v>
      </c>
      <c r="F30" s="216">
        <v>8.5835648644566956E-2</v>
      </c>
      <c r="G30" s="74"/>
      <c r="H30" s="75"/>
      <c r="I30" s="77"/>
    </row>
    <row r="31" spans="2:12" ht="20.100000000000001" customHeight="1" x14ac:dyDescent="0.25">
      <c r="B31" s="214" t="s">
        <v>35</v>
      </c>
      <c r="C31" s="210"/>
      <c r="D31" s="216">
        <v>0.20329746851460689</v>
      </c>
      <c r="E31" s="216">
        <v>0.18807131505938746</v>
      </c>
      <c r="F31" s="216">
        <v>0.10580681777730884</v>
      </c>
      <c r="G31" s="74"/>
      <c r="H31" s="75"/>
      <c r="I31" s="77"/>
    </row>
    <row r="32" spans="2:12" ht="20.100000000000001" customHeight="1" x14ac:dyDescent="0.25">
      <c r="B32" s="214" t="s">
        <v>170</v>
      </c>
      <c r="C32" s="210"/>
      <c r="D32" s="215">
        <v>8.4155498342251833E-3</v>
      </c>
      <c r="E32" s="215">
        <v>0</v>
      </c>
      <c r="F32" s="215">
        <v>0.50107692307692309</v>
      </c>
      <c r="G32" s="74"/>
      <c r="H32" s="75"/>
      <c r="I32" s="77"/>
    </row>
    <row r="33" spans="2:9" ht="20.100000000000001" customHeight="1" thickBot="1" x14ac:dyDescent="0.3">
      <c r="B33" s="217" t="s">
        <v>36</v>
      </c>
      <c r="C33" s="210"/>
      <c r="D33" s="218">
        <v>1</v>
      </c>
      <c r="E33" s="219">
        <v>0.23872705626195698</v>
      </c>
      <c r="F33" s="219">
        <v>8.5744408613124573E-2</v>
      </c>
      <c r="G33" s="74"/>
      <c r="H33" s="75"/>
      <c r="I33" s="77"/>
    </row>
    <row r="34" spans="2:9" ht="20.100000000000001" customHeight="1" x14ac:dyDescent="0.25">
      <c r="G34" s="74"/>
      <c r="H34" s="75"/>
      <c r="I34" s="78"/>
    </row>
    <row r="35" spans="2:9" ht="18" customHeight="1" x14ac:dyDescent="0.25">
      <c r="B35" s="79" t="s">
        <v>97</v>
      </c>
      <c r="C35" s="75"/>
      <c r="D35" s="74"/>
      <c r="E35" s="74"/>
      <c r="F35" s="74"/>
      <c r="G35" s="74"/>
      <c r="H35" s="75"/>
      <c r="I35" s="78"/>
    </row>
    <row r="36" spans="2:9" ht="18" customHeight="1" x14ac:dyDescent="0.25">
      <c r="B36" s="79" t="s">
        <v>150</v>
      </c>
      <c r="C36" s="75"/>
      <c r="D36" s="74"/>
      <c r="E36" s="74"/>
      <c r="F36" s="74"/>
      <c r="G36" s="74"/>
      <c r="H36" s="75"/>
      <c r="I36" s="78"/>
    </row>
    <row r="37" spans="2:9" ht="11.1" customHeight="1" x14ac:dyDescent="0.25">
      <c r="B37" s="78"/>
      <c r="C37" s="75"/>
      <c r="D37" s="80"/>
      <c r="E37" s="80"/>
      <c r="F37" s="80"/>
      <c r="G37" s="81"/>
      <c r="H37" s="82"/>
      <c r="I37" s="83"/>
    </row>
    <row r="38" spans="2:9" ht="11.1" customHeight="1" x14ac:dyDescent="0.25">
      <c r="G38" s="67"/>
    </row>
    <row r="39" spans="2:9" ht="35.1" customHeight="1" thickBot="1" x14ac:dyDescent="0.3">
      <c r="B39" s="220" t="s">
        <v>123</v>
      </c>
      <c r="C39" s="221"/>
      <c r="D39" s="222" t="s">
        <v>185</v>
      </c>
      <c r="E39" s="222" t="s">
        <v>187</v>
      </c>
      <c r="F39" s="223" t="s">
        <v>8</v>
      </c>
      <c r="G39" s="67"/>
    </row>
    <row r="40" spans="2:9" ht="20.100000000000001" customHeight="1" x14ac:dyDescent="0.25">
      <c r="B40" s="224" t="s">
        <v>98</v>
      </c>
      <c r="C40" s="225"/>
      <c r="D40" s="226">
        <v>42551.647897755705</v>
      </c>
      <c r="E40" s="227">
        <v>38329</v>
      </c>
      <c r="F40" s="228">
        <f>(D40/E40)-1</f>
        <v>0.11016848594421202</v>
      </c>
      <c r="G40" s="67"/>
    </row>
    <row r="41" spans="2:9" ht="31.5" customHeight="1" x14ac:dyDescent="0.25">
      <c r="B41" s="229" t="s">
        <v>161</v>
      </c>
      <c r="C41" s="224"/>
      <c r="D41" s="230">
        <v>0.73982481556491597</v>
      </c>
      <c r="E41" s="231">
        <v>0.68</v>
      </c>
      <c r="F41" s="232"/>
      <c r="G41" s="67"/>
    </row>
    <row r="42" spans="2:9" ht="20.100000000000001" customHeight="1" x14ac:dyDescent="0.25">
      <c r="B42" s="224" t="s">
        <v>162</v>
      </c>
      <c r="C42" s="225"/>
      <c r="D42" s="230">
        <v>10.287693176793402</v>
      </c>
      <c r="E42" s="231">
        <v>12.51</v>
      </c>
      <c r="F42" s="233"/>
      <c r="G42" s="67"/>
    </row>
    <row r="43" spans="2:9" s="19" customFormat="1" ht="18.75" thickBot="1" x14ac:dyDescent="0.3">
      <c r="B43" s="234" t="s">
        <v>99</v>
      </c>
      <c r="C43" s="235"/>
      <c r="D43" s="236">
        <v>0.32247233322749824</v>
      </c>
      <c r="E43" s="236">
        <v>0.33300000000000002</v>
      </c>
      <c r="F43" s="234"/>
      <c r="G43" s="85"/>
      <c r="H43" s="86"/>
    </row>
    <row r="44" spans="2:9" ht="18" customHeight="1" x14ac:dyDescent="0.25">
      <c r="B44" s="79" t="s">
        <v>100</v>
      </c>
      <c r="C44" s="84"/>
      <c r="D44" s="87"/>
      <c r="E44" s="87"/>
      <c r="F44" s="84"/>
      <c r="G44" s="67"/>
    </row>
    <row r="45" spans="2:9" ht="18" customHeight="1" x14ac:dyDescent="0.25">
      <c r="B45" s="79" t="s">
        <v>155</v>
      </c>
      <c r="G45" s="67"/>
    </row>
    <row r="46" spans="2:9" ht="18" customHeight="1" x14ac:dyDescent="0.25">
      <c r="B46" s="79" t="s">
        <v>101</v>
      </c>
      <c r="G46" s="67"/>
    </row>
    <row r="47" spans="2:9" x14ac:dyDescent="0.25">
      <c r="B47" s="78"/>
      <c r="G47" s="67"/>
    </row>
    <row r="48" spans="2:9" x14ac:dyDescent="0.25">
      <c r="B48" s="68" t="s">
        <v>122</v>
      </c>
      <c r="C48" s="88"/>
      <c r="D48" s="89">
        <v>2025</v>
      </c>
      <c r="E48" s="89">
        <v>2026</v>
      </c>
      <c r="F48" s="89">
        <v>2027</v>
      </c>
      <c r="G48" s="89">
        <v>2028</v>
      </c>
      <c r="H48" s="89" t="s">
        <v>186</v>
      </c>
      <c r="I48" s="89"/>
    </row>
    <row r="49" spans="2:9" ht="16.5" thickBot="1" x14ac:dyDescent="0.3">
      <c r="B49" s="90" t="s">
        <v>17</v>
      </c>
      <c r="C49" s="91"/>
      <c r="D49" s="92">
        <v>4.2318285851600579E-2</v>
      </c>
      <c r="E49" s="92">
        <v>4.4068230390937456E-2</v>
      </c>
      <c r="F49" s="92">
        <v>0.11194721450008872</v>
      </c>
      <c r="G49" s="92">
        <v>0.13124164617569223</v>
      </c>
      <c r="H49" s="92">
        <v>0.67042462308168116</v>
      </c>
      <c r="I49" s="92"/>
    </row>
    <row r="50" spans="2:9" x14ac:dyDescent="0.25">
      <c r="F50" s="93"/>
      <c r="G50" s="94"/>
    </row>
    <row r="51" spans="2:9" x14ac:dyDescent="0.25">
      <c r="D51" s="95"/>
      <c r="E51" s="95"/>
      <c r="G51" s="96"/>
    </row>
    <row r="52" spans="2:9" x14ac:dyDescent="0.25">
      <c r="E52" s="95"/>
      <c r="G52" s="97"/>
    </row>
    <row r="53" spans="2:9" x14ac:dyDescent="0.25">
      <c r="G53" s="98"/>
    </row>
    <row r="54" spans="2:9" x14ac:dyDescent="0.25">
      <c r="E54" s="99"/>
      <c r="G54" s="96"/>
    </row>
    <row r="59" spans="2:9" x14ac:dyDescent="0.25">
      <c r="D59" s="100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F17:F20 L9 F16 L15" formula="1"/>
  </ignoredError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57"/>
  <sheetViews>
    <sheetView zoomScale="116" zoomScaleNormal="100" workbookViewId="0">
      <selection activeCell="J11" sqref="J11"/>
    </sheetView>
  </sheetViews>
  <sheetFormatPr baseColWidth="10" defaultColWidth="9.85546875" defaultRowHeight="15.75" x14ac:dyDescent="0.25"/>
  <cols>
    <col min="1" max="1" width="42.28515625" style="36" customWidth="1"/>
    <col min="2" max="2" width="1.7109375" style="36" customWidth="1"/>
    <col min="3" max="6" width="7.7109375" style="38" customWidth="1"/>
    <col min="7" max="7" width="10.28515625" style="38" bestFit="1" customWidth="1"/>
    <col min="8" max="8" width="13" style="38" customWidth="1"/>
    <col min="9" max="9" width="2.7109375" style="36" customWidth="1"/>
    <col min="10" max="16384" width="9.85546875" style="36"/>
  </cols>
  <sheetData>
    <row r="1" spans="1:9" s="20" customFormat="1" ht="12" customHeight="1" x14ac:dyDescent="0.25">
      <c r="A1" s="542" t="s">
        <v>14</v>
      </c>
      <c r="B1" s="542"/>
      <c r="C1" s="542"/>
      <c r="D1" s="542"/>
      <c r="E1" s="542"/>
      <c r="F1" s="542"/>
      <c r="G1" s="542"/>
      <c r="H1" s="542"/>
      <c r="I1" s="516"/>
    </row>
    <row r="2" spans="1:9" s="20" customFormat="1" ht="19.5" customHeight="1" x14ac:dyDescent="0.3">
      <c r="A2" s="543" t="s">
        <v>38</v>
      </c>
      <c r="B2" s="543"/>
      <c r="C2" s="543"/>
      <c r="D2" s="543"/>
      <c r="E2" s="543"/>
      <c r="F2" s="543"/>
      <c r="G2" s="543"/>
      <c r="H2" s="543"/>
      <c r="I2" s="517"/>
    </row>
    <row r="3" spans="1:9" s="20" customFormat="1" ht="11.1" customHeight="1" x14ac:dyDescent="0.25">
      <c r="A3" s="544" t="s">
        <v>39</v>
      </c>
      <c r="B3" s="544"/>
      <c r="C3" s="544"/>
      <c r="D3" s="544"/>
      <c r="E3" s="544"/>
      <c r="F3" s="544"/>
      <c r="G3" s="544"/>
      <c r="H3" s="544"/>
      <c r="I3" s="518"/>
    </row>
    <row r="4" spans="1:9" s="20" customFormat="1" ht="10.5" customHeight="1" x14ac:dyDescent="0.25">
      <c r="A4" s="499"/>
      <c r="B4" s="500"/>
      <c r="C4" s="21"/>
      <c r="D4" s="21"/>
      <c r="E4" s="21"/>
      <c r="F4" s="21"/>
      <c r="G4" s="21"/>
      <c r="H4" s="21"/>
    </row>
    <row r="5" spans="1:9" s="20" customFormat="1" ht="15" customHeight="1" x14ac:dyDescent="0.3">
      <c r="A5" s="283"/>
      <c r="B5" s="284"/>
      <c r="C5" s="541" t="s">
        <v>182</v>
      </c>
      <c r="D5" s="541"/>
      <c r="E5" s="541"/>
      <c r="F5" s="541"/>
      <c r="G5" s="541"/>
      <c r="H5" s="541"/>
    </row>
    <row r="6" spans="1:9" s="20" customFormat="1" ht="30.95" customHeight="1" x14ac:dyDescent="0.25">
      <c r="A6" s="285"/>
      <c r="B6" s="286"/>
      <c r="C6" s="287">
        <v>2025</v>
      </c>
      <c r="D6" s="287" t="s">
        <v>116</v>
      </c>
      <c r="E6" s="287">
        <v>2024</v>
      </c>
      <c r="F6" s="287" t="s">
        <v>116</v>
      </c>
      <c r="G6" s="288" t="s">
        <v>102</v>
      </c>
      <c r="H6" s="288" t="s">
        <v>156</v>
      </c>
    </row>
    <row r="7" spans="1:9" s="20" customFormat="1" ht="15" customHeight="1" x14ac:dyDescent="0.2">
      <c r="A7" s="289" t="s">
        <v>88</v>
      </c>
      <c r="B7" s="290"/>
      <c r="C7" s="241">
        <v>5921.7966396309766</v>
      </c>
      <c r="D7" s="242"/>
      <c r="E7" s="241">
        <v>5958.0032442300562</v>
      </c>
      <c r="F7" s="242"/>
      <c r="G7" s="243">
        <f t="shared" ref="G7:G18" si="0">+C7/E7-1</f>
        <v>-6.0769696012071828E-3</v>
      </c>
      <c r="H7" s="128">
        <v>-6.0769696012071828E-3</v>
      </c>
    </row>
    <row r="8" spans="1:9" s="20" customFormat="1" ht="15" customHeight="1" x14ac:dyDescent="0.2">
      <c r="A8" s="291" t="s">
        <v>89</v>
      </c>
      <c r="B8" s="290"/>
      <c r="C8" s="244">
        <v>986.48004465410304</v>
      </c>
      <c r="D8" s="245"/>
      <c r="E8" s="244">
        <v>1008.6326869605439</v>
      </c>
      <c r="F8" s="241"/>
      <c r="G8" s="246">
        <f t="shared" si="0"/>
        <v>-2.1963042238098085E-2</v>
      </c>
      <c r="H8" s="246">
        <v>-2.196304320776421E-2</v>
      </c>
    </row>
    <row r="9" spans="1:9" s="20" customFormat="1" ht="15" customHeight="1" thickBot="1" x14ac:dyDescent="0.25">
      <c r="A9" s="22" t="s">
        <v>40</v>
      </c>
      <c r="B9" s="290"/>
      <c r="C9" s="247">
        <v>68.989643085201294</v>
      </c>
      <c r="D9" s="248"/>
      <c r="E9" s="247">
        <v>61.21282988103578</v>
      </c>
      <c r="F9" s="249"/>
      <c r="G9" s="128">
        <f t="shared" si="0"/>
        <v>0.12704547754579187</v>
      </c>
      <c r="H9" s="128"/>
    </row>
    <row r="10" spans="1:9" s="20" customFormat="1" ht="15" customHeight="1" x14ac:dyDescent="0.2">
      <c r="A10" s="292" t="s">
        <v>41</v>
      </c>
      <c r="B10" s="290"/>
      <c r="C10" s="250">
        <v>70072.962360082252</v>
      </c>
      <c r="D10" s="251"/>
      <c r="E10" s="250">
        <v>63637.930213795771</v>
      </c>
      <c r="F10" s="251"/>
      <c r="G10" s="252">
        <f t="shared" si="0"/>
        <v>0.10111944440473741</v>
      </c>
      <c r="H10" s="252"/>
    </row>
    <row r="11" spans="1:9" s="20" customFormat="1" ht="15" customHeight="1" thickBot="1" x14ac:dyDescent="0.25">
      <c r="A11" s="293" t="s">
        <v>42</v>
      </c>
      <c r="B11" s="290"/>
      <c r="C11" s="253">
        <v>83.827944166640805</v>
      </c>
      <c r="D11" s="254"/>
      <c r="E11" s="253">
        <v>164.67590769173282</v>
      </c>
      <c r="F11" s="241"/>
      <c r="G11" s="128">
        <f t="shared" si="0"/>
        <v>-0.49095198355570258</v>
      </c>
      <c r="H11" s="241"/>
    </row>
    <row r="12" spans="1:9" s="20" customFormat="1" ht="15" customHeight="1" thickBot="1" x14ac:dyDescent="0.25">
      <c r="A12" s="289" t="s">
        <v>90</v>
      </c>
      <c r="B12" s="290"/>
      <c r="C12" s="255">
        <v>70156.790304248905</v>
      </c>
      <c r="D12" s="256">
        <f t="shared" ref="D12:D20" si="1">+C12/$C$12</f>
        <v>1</v>
      </c>
      <c r="E12" s="255">
        <v>63802.606121487508</v>
      </c>
      <c r="F12" s="256">
        <f t="shared" ref="F12:F20" si="2">+E12/$E$12</f>
        <v>1</v>
      </c>
      <c r="G12" s="256">
        <f t="shared" si="0"/>
        <v>9.9591295231143073E-2</v>
      </c>
      <c r="H12" s="257">
        <v>5.8645951819873421E-2</v>
      </c>
    </row>
    <row r="13" spans="1:9" s="20" customFormat="1" ht="15" customHeight="1" thickBot="1" x14ac:dyDescent="0.25">
      <c r="A13" s="294" t="s">
        <v>43</v>
      </c>
      <c r="B13" s="290"/>
      <c r="C13" s="258">
        <v>38324.456376798058</v>
      </c>
      <c r="D13" s="256">
        <f t="shared" si="1"/>
        <v>0.54626866780245242</v>
      </c>
      <c r="E13" s="258">
        <v>35374.227812672914</v>
      </c>
      <c r="F13" s="256">
        <f t="shared" si="2"/>
        <v>0.55443233377201417</v>
      </c>
      <c r="G13" s="256">
        <f t="shared" si="0"/>
        <v>8.3400507842837479E-2</v>
      </c>
      <c r="H13" s="128"/>
    </row>
    <row r="14" spans="1:9" s="23" customFormat="1" ht="15" customHeight="1" thickBot="1" x14ac:dyDescent="0.25">
      <c r="A14" s="295" t="s">
        <v>2</v>
      </c>
      <c r="B14" s="296"/>
      <c r="C14" s="259">
        <v>31832.333927450847</v>
      </c>
      <c r="D14" s="256">
        <f t="shared" si="1"/>
        <v>0.45373133219754763</v>
      </c>
      <c r="E14" s="259">
        <v>28428.378308814594</v>
      </c>
      <c r="F14" s="256">
        <f t="shared" si="2"/>
        <v>0.44556766622798588</v>
      </c>
      <c r="G14" s="257">
        <f t="shared" si="0"/>
        <v>0.11973794571253515</v>
      </c>
      <c r="H14" s="260">
        <v>7.800191750035812E-2</v>
      </c>
    </row>
    <row r="15" spans="1:9" s="20" customFormat="1" ht="15" customHeight="1" x14ac:dyDescent="0.2">
      <c r="A15" s="292" t="s">
        <v>44</v>
      </c>
      <c r="B15" s="290"/>
      <c r="C15" s="250">
        <v>22478.422030994599</v>
      </c>
      <c r="D15" s="252">
        <f t="shared" si="1"/>
        <v>0.32040265715567151</v>
      </c>
      <c r="E15" s="250">
        <v>19668.011631179299</v>
      </c>
      <c r="F15" s="252">
        <f t="shared" si="2"/>
        <v>0.30826345233812458</v>
      </c>
      <c r="G15" s="252">
        <f t="shared" si="0"/>
        <v>0.14289245158671826</v>
      </c>
      <c r="H15" s="252"/>
    </row>
    <row r="16" spans="1:9" s="20" customFormat="1" ht="15" customHeight="1" x14ac:dyDescent="0.2">
      <c r="A16" s="297" t="s">
        <v>45</v>
      </c>
      <c r="B16" s="290"/>
      <c r="C16" s="261">
        <v>184.06102656924159</v>
      </c>
      <c r="D16" s="246">
        <f t="shared" si="1"/>
        <v>2.6235668104402192E-3</v>
      </c>
      <c r="E16" s="261">
        <v>187.5030287939187</v>
      </c>
      <c r="F16" s="246">
        <v>6.5592174228220586E-3</v>
      </c>
      <c r="G16" s="246" t="s">
        <v>16</v>
      </c>
      <c r="H16" s="246"/>
    </row>
    <row r="17" spans="1:8" s="20" customFormat="1" ht="25.5" customHeight="1" thickBot="1" x14ac:dyDescent="0.25">
      <c r="A17" s="298" t="s">
        <v>91</v>
      </c>
      <c r="B17" s="290"/>
      <c r="C17" s="262">
        <v>-77.859483882073889</v>
      </c>
      <c r="D17" s="263">
        <v>-3.6176050159183413E-4</v>
      </c>
      <c r="E17" s="262">
        <v>-43.750760498644297</v>
      </c>
      <c r="F17" s="128">
        <v>-6.8477778822066237E-4</v>
      </c>
      <c r="G17" s="263">
        <f t="shared" si="0"/>
        <v>0.77961441114804209</v>
      </c>
      <c r="H17" s="263"/>
    </row>
    <row r="18" spans="1:8" s="23" customFormat="1" ht="15" customHeight="1" thickBot="1" x14ac:dyDescent="0.25">
      <c r="A18" s="299" t="s">
        <v>151</v>
      </c>
      <c r="B18" s="300"/>
      <c r="C18" s="259">
        <v>9247.7103537690764</v>
      </c>
      <c r="D18" s="128">
        <f t="shared" si="1"/>
        <v>0.13181490079099312</v>
      </c>
      <c r="E18" s="259">
        <v>8616.6144093400217</v>
      </c>
      <c r="F18" s="256">
        <f t="shared" si="2"/>
        <v>0.13505113557482268</v>
      </c>
      <c r="G18" s="128">
        <f t="shared" si="0"/>
        <v>7.3241753019025024E-2</v>
      </c>
      <c r="H18" s="257">
        <v>3.1922333787507196E-2</v>
      </c>
    </row>
    <row r="19" spans="1:8" s="23" customFormat="1" ht="15" customHeight="1" x14ac:dyDescent="0.2">
      <c r="A19" s="301" t="s">
        <v>46</v>
      </c>
      <c r="B19" s="302"/>
      <c r="C19" s="250">
        <v>25.507526191037403</v>
      </c>
      <c r="D19" s="264">
        <f t="shared" si="1"/>
        <v>3.6357886500250271E-4</v>
      </c>
      <c r="E19" s="250">
        <v>-90.344301655454501</v>
      </c>
      <c r="F19" s="264">
        <f t="shared" si="2"/>
        <v>-1.4159970438108523E-3</v>
      </c>
      <c r="G19" s="252" t="s">
        <v>16</v>
      </c>
      <c r="H19" s="243"/>
    </row>
    <row r="20" spans="1:8" s="23" customFormat="1" ht="28.5" customHeight="1" thickBot="1" x14ac:dyDescent="0.25">
      <c r="A20" s="22" t="s">
        <v>152</v>
      </c>
      <c r="B20" s="290"/>
      <c r="C20" s="262">
        <v>-75.955112523351502</v>
      </c>
      <c r="D20" s="128">
        <f t="shared" si="1"/>
        <v>-1.0826480543644744E-3</v>
      </c>
      <c r="E20" s="262">
        <v>13.183466545547201</v>
      </c>
      <c r="F20" s="128">
        <f t="shared" si="2"/>
        <v>2.0662896622818764E-4</v>
      </c>
      <c r="G20" s="128" t="s">
        <v>16</v>
      </c>
      <c r="H20" s="128"/>
    </row>
    <row r="21" spans="1:8" s="23" customFormat="1" ht="15" customHeight="1" x14ac:dyDescent="0.2">
      <c r="A21" s="303" t="s">
        <v>47</v>
      </c>
      <c r="B21" s="290"/>
      <c r="C21" s="250">
        <v>1878.6273762899593</v>
      </c>
      <c r="D21" s="251"/>
      <c r="E21" s="250">
        <v>1796.5591569041853</v>
      </c>
      <c r="F21" s="252"/>
      <c r="G21" s="252">
        <f>+C21/E21-1</f>
        <v>4.5680777652316928E-2</v>
      </c>
      <c r="H21" s="251"/>
    </row>
    <row r="22" spans="1:8" s="23" customFormat="1" ht="15" customHeight="1" thickBot="1" x14ac:dyDescent="0.25">
      <c r="A22" s="304" t="s">
        <v>48</v>
      </c>
      <c r="B22" s="305"/>
      <c r="C22" s="253">
        <v>590.2731752120045</v>
      </c>
      <c r="D22" s="128"/>
      <c r="E22" s="253">
        <v>622.64134065407745</v>
      </c>
      <c r="F22" s="128"/>
      <c r="G22" s="128">
        <f>+C22/E22-1</f>
        <v>-5.1985249498644914E-2</v>
      </c>
      <c r="H22" s="128"/>
    </row>
    <row r="23" spans="1:8" s="20" customFormat="1" ht="15" customHeight="1" x14ac:dyDescent="0.2">
      <c r="A23" s="303" t="s">
        <v>49</v>
      </c>
      <c r="B23" s="305"/>
      <c r="C23" s="250">
        <v>1288.3542010779549</v>
      </c>
      <c r="D23" s="252"/>
      <c r="E23" s="250">
        <v>1173.917816250108</v>
      </c>
      <c r="F23" s="252"/>
      <c r="G23" s="252">
        <f>+C23/E23-1</f>
        <v>9.7482450000968113E-2</v>
      </c>
      <c r="H23" s="252"/>
    </row>
    <row r="24" spans="1:8" s="20" customFormat="1" ht="15" customHeight="1" x14ac:dyDescent="0.2">
      <c r="A24" s="306" t="s">
        <v>50</v>
      </c>
      <c r="B24" s="290"/>
      <c r="C24" s="261">
        <v>59.141348309090397</v>
      </c>
      <c r="D24" s="246"/>
      <c r="E24" s="261">
        <v>-25.606986732705074</v>
      </c>
      <c r="F24" s="246"/>
      <c r="G24" s="246" t="s">
        <v>16</v>
      </c>
      <c r="H24" s="246"/>
    </row>
    <row r="25" spans="1:8" s="20" customFormat="1" ht="25.5" customHeight="1" x14ac:dyDescent="0.2">
      <c r="A25" s="306" t="s">
        <v>51</v>
      </c>
      <c r="B25" s="290"/>
      <c r="C25" s="261">
        <v>-86.88629882842541</v>
      </c>
      <c r="D25" s="245"/>
      <c r="E25" s="261">
        <v>-6.6165638991926565</v>
      </c>
      <c r="F25" s="246"/>
      <c r="G25" s="246">
        <f>+C25/E25-1</f>
        <v>12.131634508816147</v>
      </c>
      <c r="H25" s="245"/>
    </row>
    <row r="26" spans="1:8" s="23" customFormat="1" ht="15" customHeight="1" thickBot="1" x14ac:dyDescent="0.25">
      <c r="A26" s="304" t="s">
        <v>52</v>
      </c>
      <c r="B26" s="305"/>
      <c r="C26" s="262">
        <v>-134.7349072969846</v>
      </c>
      <c r="D26" s="263"/>
      <c r="E26" s="262">
        <v>46.409702002009197</v>
      </c>
      <c r="F26" s="128"/>
      <c r="G26" s="128" t="s">
        <v>16</v>
      </c>
      <c r="H26" s="128"/>
    </row>
    <row r="27" spans="1:8" s="20" customFormat="1" ht="15" customHeight="1" thickBot="1" x14ac:dyDescent="0.25">
      <c r="A27" s="298" t="s">
        <v>53</v>
      </c>
      <c r="B27" s="302"/>
      <c r="C27" s="265">
        <v>1125.8743432616354</v>
      </c>
      <c r="D27" s="266"/>
      <c r="E27" s="265">
        <v>1188.1039676202195</v>
      </c>
      <c r="F27" s="267"/>
      <c r="G27" s="256">
        <f>+C27/E27-1</f>
        <v>-5.2377254899022341E-2</v>
      </c>
      <c r="H27" s="256"/>
    </row>
    <row r="28" spans="1:8" s="20" customFormat="1" ht="15" customHeight="1" x14ac:dyDescent="0.2">
      <c r="A28" s="307" t="s">
        <v>54</v>
      </c>
      <c r="B28" s="290"/>
      <c r="C28" s="250">
        <v>8172.2835968397576</v>
      </c>
      <c r="D28" s="252"/>
      <c r="E28" s="250">
        <v>7505.6712768297075</v>
      </c>
      <c r="F28" s="252"/>
      <c r="G28" s="252">
        <f>+C28/E28-1</f>
        <v>8.8814483798125732E-2</v>
      </c>
      <c r="H28" s="252"/>
    </row>
    <row r="29" spans="1:8" s="20" customFormat="1" ht="15" customHeight="1" x14ac:dyDescent="0.2">
      <c r="A29" s="308" t="s">
        <v>55</v>
      </c>
      <c r="B29" s="290"/>
      <c r="C29" s="261">
        <v>2680.7614966408419</v>
      </c>
      <c r="D29" s="245"/>
      <c r="E29" s="261">
        <v>2258.2085783668135</v>
      </c>
      <c r="F29" s="246"/>
      <c r="G29" s="246">
        <f>+C29/E29-1</f>
        <v>0.18711864011234436</v>
      </c>
      <c r="H29" s="245"/>
    </row>
    <row r="30" spans="1:8" s="20" customFormat="1" ht="15" customHeight="1" thickBot="1" x14ac:dyDescent="0.25">
      <c r="A30" s="298" t="s">
        <v>56</v>
      </c>
      <c r="B30" s="300"/>
      <c r="C30" s="253">
        <v>0</v>
      </c>
      <c r="D30" s="128"/>
      <c r="E30" s="253">
        <v>0</v>
      </c>
      <c r="F30" s="128"/>
      <c r="G30" s="128" t="s">
        <v>16</v>
      </c>
      <c r="H30" s="128"/>
    </row>
    <row r="31" spans="1:8" s="20" customFormat="1" ht="15" customHeight="1" thickBot="1" x14ac:dyDescent="0.25">
      <c r="A31" s="309" t="s">
        <v>57</v>
      </c>
      <c r="B31" s="22"/>
      <c r="C31" s="253">
        <v>5491.5221001989157</v>
      </c>
      <c r="D31" s="268"/>
      <c r="E31" s="253">
        <v>5247.4626984628931</v>
      </c>
      <c r="F31" s="269"/>
      <c r="G31" s="269">
        <f>+C31/E31-1</f>
        <v>4.6509983159577883E-2</v>
      </c>
      <c r="H31" s="270"/>
    </row>
    <row r="32" spans="1:8" s="20" customFormat="1" ht="24.75" customHeight="1" thickBot="1" x14ac:dyDescent="0.25">
      <c r="A32" s="310" t="s">
        <v>58</v>
      </c>
      <c r="B32" s="300"/>
      <c r="C32" s="255">
        <v>5139.3468346357949</v>
      </c>
      <c r="D32" s="257">
        <f>+C32/$C$12</f>
        <v>7.3255159085072061E-2</v>
      </c>
      <c r="E32" s="255">
        <v>5006.1071877086506</v>
      </c>
      <c r="F32" s="256">
        <f>+E32/$E$12</f>
        <v>7.8462424844785272E-2</v>
      </c>
      <c r="G32" s="256">
        <f>+C32/E32-1</f>
        <v>2.6615420311870919E-2</v>
      </c>
      <c r="H32" s="498">
        <v>-2.7841173994383905E-2</v>
      </c>
    </row>
    <row r="33" spans="1:8" s="20" customFormat="1" ht="15" customHeight="1" thickBot="1" x14ac:dyDescent="0.3">
      <c r="A33" s="311" t="s">
        <v>25</v>
      </c>
      <c r="B33" s="39"/>
      <c r="C33" s="271">
        <v>352.17526556312072</v>
      </c>
      <c r="D33" s="272">
        <f>+C33/$C$12</f>
        <v>5.0198314950818373E-3</v>
      </c>
      <c r="E33" s="271">
        <v>241.35551075424274</v>
      </c>
      <c r="F33" s="269">
        <f>+E33/$E$12</f>
        <v>3.7828472130852159E-3</v>
      </c>
      <c r="G33" s="269">
        <f>+C33/E33-1</f>
        <v>0.4591556847513576</v>
      </c>
      <c r="H33" s="270"/>
    </row>
    <row r="34" spans="1:8" s="20" customFormat="1" ht="12.95" customHeight="1" x14ac:dyDescent="0.25">
      <c r="A34" s="312"/>
      <c r="B34" s="313"/>
      <c r="C34" s="314"/>
      <c r="D34" s="315"/>
      <c r="E34" s="314"/>
      <c r="F34" s="316"/>
      <c r="G34" s="317"/>
      <c r="H34" s="317"/>
    </row>
    <row r="35" spans="1:8" s="20" customFormat="1" ht="30.95" customHeight="1" x14ac:dyDescent="0.25">
      <c r="A35" s="501" t="s">
        <v>163</v>
      </c>
      <c r="C35" s="287">
        <f>+C6</f>
        <v>2025</v>
      </c>
      <c r="D35" s="318" t="str">
        <f>D6</f>
        <v>% de Ing.</v>
      </c>
      <c r="E35" s="287">
        <f>+E6</f>
        <v>2024</v>
      </c>
      <c r="F35" s="318" t="str">
        <f>D35</f>
        <v>% de Ing.</v>
      </c>
      <c r="G35" s="288" t="s">
        <v>102</v>
      </c>
      <c r="H35" s="288" t="s">
        <v>156</v>
      </c>
    </row>
    <row r="36" spans="1:8" s="20" customFormat="1" ht="15" customHeight="1" thickBot="1" x14ac:dyDescent="0.25">
      <c r="A36" s="319" t="s">
        <v>153</v>
      </c>
      <c r="B36" s="320"/>
      <c r="C36" s="273">
        <v>9247.7103537690764</v>
      </c>
      <c r="D36" s="263">
        <f>+C36/C$12</f>
        <v>0.13181490079099312</v>
      </c>
      <c r="E36" s="273">
        <v>8616.6144093400217</v>
      </c>
      <c r="F36" s="263">
        <f>+E36/$E$12</f>
        <v>0.13505113557482268</v>
      </c>
      <c r="G36" s="263">
        <f>C36/E36-1</f>
        <v>7.3241753019025024E-2</v>
      </c>
      <c r="H36" s="493">
        <v>3.1922333787507196E-2</v>
      </c>
    </row>
    <row r="37" spans="1:8" s="20" customFormat="1" ht="15" customHeight="1" x14ac:dyDescent="0.2">
      <c r="A37" s="321" t="s">
        <v>59</v>
      </c>
      <c r="B37" s="23"/>
      <c r="C37" s="274">
        <v>3113.8853915882878</v>
      </c>
      <c r="D37" s="275"/>
      <c r="E37" s="274">
        <v>2540.8919842684977</v>
      </c>
      <c r="F37" s="276"/>
      <c r="G37" s="277">
        <f t="shared" ref="G37:G40" si="3">C37/E37-1</f>
        <v>0.22550876261855346</v>
      </c>
      <c r="H37" s="278"/>
    </row>
    <row r="38" spans="1:8" s="20" customFormat="1" ht="15" customHeight="1" thickBot="1" x14ac:dyDescent="0.25">
      <c r="A38" s="24" t="s">
        <v>60</v>
      </c>
      <c r="B38" s="313"/>
      <c r="C38" s="279">
        <v>892.59697836542523</v>
      </c>
      <c r="D38" s="263"/>
      <c r="E38" s="279">
        <v>786.06641926138127</v>
      </c>
      <c r="F38" s="280"/>
      <c r="G38" s="263">
        <f t="shared" si="3"/>
        <v>0.13552361033835303</v>
      </c>
      <c r="H38" s="253"/>
    </row>
    <row r="39" spans="1:8" s="23" customFormat="1" ht="15" customHeight="1" thickBot="1" x14ac:dyDescent="0.25">
      <c r="A39" s="322" t="s">
        <v>164</v>
      </c>
      <c r="B39" s="313"/>
      <c r="C39" s="271">
        <v>13254.19272372279</v>
      </c>
      <c r="D39" s="263">
        <f>+C39/$C$12</f>
        <v>0.18892245021819473</v>
      </c>
      <c r="E39" s="271">
        <v>11943.572812869903</v>
      </c>
      <c r="F39" s="263">
        <f>+E39/$E$12</f>
        <v>0.18719568899941116</v>
      </c>
      <c r="G39" s="263">
        <f t="shared" si="3"/>
        <v>0.10973432584934861</v>
      </c>
      <c r="H39" s="281">
        <v>6.7164757641435591E-2</v>
      </c>
    </row>
    <row r="40" spans="1:8" s="20" customFormat="1" ht="15" customHeight="1" thickBot="1" x14ac:dyDescent="0.3">
      <c r="A40" s="324" t="s">
        <v>158</v>
      </c>
      <c r="B40" s="323"/>
      <c r="C40" s="325">
        <v>4227.5387598755815</v>
      </c>
      <c r="D40" s="326"/>
      <c r="E40" s="325">
        <v>3181.3269740568703</v>
      </c>
      <c r="F40" s="327"/>
      <c r="G40" s="282">
        <f t="shared" si="3"/>
        <v>0.32886018769852132</v>
      </c>
      <c r="H40" s="328"/>
    </row>
    <row r="41" spans="1:8" s="20" customFormat="1" ht="8.25" customHeight="1" x14ac:dyDescent="0.25">
      <c r="A41" s="23"/>
      <c r="B41" s="23"/>
      <c r="C41" s="23"/>
      <c r="D41" s="23"/>
      <c r="E41" s="23"/>
      <c r="F41" s="23"/>
      <c r="G41" s="23"/>
      <c r="H41" s="23"/>
    </row>
    <row r="42" spans="1:8" s="20" customFormat="1" ht="11.25" x14ac:dyDescent="0.25">
      <c r="A42" s="25"/>
      <c r="B42" s="22"/>
      <c r="C42" s="26"/>
      <c r="D42" s="27"/>
      <c r="E42" s="26"/>
      <c r="F42" s="27"/>
      <c r="G42" s="28"/>
      <c r="H42" s="29"/>
    </row>
    <row r="43" spans="1:8" s="30" customFormat="1" ht="18" customHeight="1" x14ac:dyDescent="0.2">
      <c r="A43" s="539"/>
      <c r="B43" s="539"/>
      <c r="C43" s="539"/>
      <c r="D43" s="539"/>
      <c r="E43" s="539"/>
      <c r="F43" s="539"/>
      <c r="G43" s="539"/>
      <c r="H43" s="539"/>
    </row>
    <row r="44" spans="1:8" s="20" customFormat="1" ht="11.1" customHeight="1" x14ac:dyDescent="0.25">
      <c r="A44" s="31"/>
    </row>
    <row r="45" spans="1:8" s="20" customFormat="1" ht="11.1" customHeight="1" x14ac:dyDescent="0.25">
      <c r="A45" s="539"/>
      <c r="B45" s="539"/>
      <c r="C45" s="539"/>
      <c r="D45" s="539"/>
      <c r="E45" s="539"/>
      <c r="F45" s="539"/>
      <c r="G45" s="539"/>
      <c r="H45" s="539"/>
    </row>
    <row r="46" spans="1:8" s="20" customFormat="1" ht="11.1" customHeight="1" x14ac:dyDescent="0.25">
      <c r="A46" s="538"/>
      <c r="B46" s="538"/>
      <c r="C46" s="538"/>
      <c r="D46" s="538"/>
      <c r="E46" s="538"/>
      <c r="F46" s="538"/>
      <c r="G46" s="538"/>
      <c r="H46" s="538"/>
    </row>
    <row r="47" spans="1:8" s="20" customFormat="1" ht="11.1" customHeight="1" x14ac:dyDescent="0.25">
      <c r="A47" s="538"/>
      <c r="B47" s="538"/>
      <c r="C47" s="538"/>
      <c r="D47" s="538"/>
      <c r="E47" s="538"/>
      <c r="F47" s="538"/>
      <c r="G47" s="538"/>
      <c r="H47" s="538"/>
    </row>
    <row r="48" spans="1:8" s="20" customFormat="1" ht="11.1" customHeight="1" x14ac:dyDescent="0.25">
      <c r="A48" s="540"/>
      <c r="B48" s="540"/>
      <c r="C48" s="540"/>
      <c r="D48" s="540"/>
      <c r="E48" s="540"/>
      <c r="F48" s="540"/>
      <c r="G48" s="540"/>
      <c r="H48" s="540"/>
    </row>
    <row r="49" spans="1:8" s="20" customFormat="1" ht="11.1" customHeight="1" x14ac:dyDescent="0.25">
      <c r="A49" s="537"/>
      <c r="B49" s="537"/>
      <c r="C49" s="537"/>
      <c r="D49" s="537"/>
      <c r="E49" s="537"/>
      <c r="F49" s="537"/>
      <c r="G49" s="537"/>
      <c r="H49" s="537"/>
    </row>
    <row r="50" spans="1:8" s="20" customFormat="1" ht="11.1" customHeight="1" x14ac:dyDescent="0.25">
      <c r="A50" s="537"/>
      <c r="B50" s="537"/>
      <c r="C50" s="537"/>
      <c r="D50" s="537"/>
      <c r="E50" s="537"/>
      <c r="F50" s="537"/>
      <c r="G50" s="537"/>
      <c r="H50" s="537"/>
    </row>
    <row r="51" spans="1:8" s="20" customFormat="1" ht="11.1" customHeight="1" x14ac:dyDescent="0.25">
      <c r="A51" s="537"/>
      <c r="B51" s="537"/>
      <c r="C51" s="537"/>
      <c r="D51" s="537"/>
      <c r="E51" s="537"/>
      <c r="F51" s="537"/>
      <c r="G51" s="537"/>
      <c r="H51" s="537"/>
    </row>
    <row r="52" spans="1:8" s="32" customFormat="1" ht="15.75" customHeight="1" x14ac:dyDescent="0.25">
      <c r="A52" s="537"/>
      <c r="B52" s="537"/>
      <c r="C52" s="537"/>
      <c r="D52" s="537"/>
      <c r="E52" s="537"/>
      <c r="F52" s="537"/>
      <c r="G52" s="537"/>
      <c r="H52" s="537"/>
    </row>
    <row r="53" spans="1:8" s="32" customFormat="1" ht="15.75" customHeight="1" x14ac:dyDescent="0.25">
      <c r="A53" s="538"/>
      <c r="B53" s="538"/>
      <c r="C53" s="538"/>
      <c r="D53" s="538"/>
      <c r="E53" s="538"/>
      <c r="F53" s="538"/>
      <c r="G53" s="538"/>
      <c r="H53" s="538"/>
    </row>
    <row r="54" spans="1:8" s="32" customFormat="1" ht="15.75" customHeight="1" x14ac:dyDescent="0.25">
      <c r="B54" s="33"/>
      <c r="C54" s="34"/>
      <c r="D54" s="34"/>
      <c r="E54" s="34"/>
      <c r="F54" s="34"/>
      <c r="G54" s="34"/>
      <c r="H54" s="34"/>
    </row>
    <row r="55" spans="1:8" s="32" customFormat="1" ht="15.75" customHeight="1" x14ac:dyDescent="0.25">
      <c r="A55" s="35"/>
      <c r="B55" s="33"/>
      <c r="C55" s="34"/>
      <c r="D55" s="34"/>
      <c r="E55" s="34"/>
      <c r="F55" s="34"/>
      <c r="G55" s="34"/>
      <c r="H55" s="34"/>
    </row>
    <row r="56" spans="1:8" ht="18" x14ac:dyDescent="0.25">
      <c r="A56" s="35"/>
      <c r="B56" s="33"/>
      <c r="C56" s="34"/>
      <c r="D56" s="34"/>
      <c r="E56" s="34"/>
      <c r="F56" s="34"/>
      <c r="G56" s="34"/>
      <c r="H56" s="34"/>
    </row>
    <row r="57" spans="1:8" ht="16.5" x14ac:dyDescent="0.25">
      <c r="A57" s="37"/>
      <c r="B57" s="33"/>
      <c r="C57" s="34"/>
      <c r="D57" s="34"/>
      <c r="E57" s="34"/>
      <c r="F57" s="34"/>
      <c r="G57" s="34"/>
      <c r="H57" s="34"/>
    </row>
  </sheetData>
  <mergeCells count="14">
    <mergeCell ref="A43:H43"/>
    <mergeCell ref="C5:H5"/>
    <mergeCell ref="A1:H1"/>
    <mergeCell ref="A2:H2"/>
    <mergeCell ref="A3:H3"/>
    <mergeCell ref="A51:H51"/>
    <mergeCell ref="A52:H52"/>
    <mergeCell ref="A53:H53"/>
    <mergeCell ref="A45:H45"/>
    <mergeCell ref="A46:H46"/>
    <mergeCell ref="A47:H47"/>
    <mergeCell ref="A48:H48"/>
    <mergeCell ref="A49:H49"/>
    <mergeCell ref="A50:H50"/>
  </mergeCells>
  <pageMargins left="0.7" right="0.7" top="0.75" bottom="0.75" header="0.3" footer="0.3"/>
  <customProperties>
    <customPr name="EpmWorksheetKeyString_GUID" r:id="rId1"/>
  </customProperties>
  <ignoredErrors>
    <ignoredError sqref="D35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20"/>
  <sheetViews>
    <sheetView showGridLines="0" zoomScale="130" workbookViewId="0">
      <selection activeCell="I11" sqref="I11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2.140625" customWidth="1"/>
    <col min="8" max="8" width="15.5703125" customWidth="1"/>
    <col min="9" max="9" width="2.7109375" customWidth="1"/>
    <col min="10" max="10" width="11.42578125" customWidth="1"/>
  </cols>
  <sheetData>
    <row r="1" spans="1:9" x14ac:dyDescent="0.25">
      <c r="A1" s="542" t="s">
        <v>61</v>
      </c>
      <c r="B1" s="542"/>
      <c r="C1" s="542"/>
      <c r="D1" s="542"/>
      <c r="E1" s="542"/>
      <c r="F1" s="542"/>
      <c r="G1" s="542"/>
      <c r="H1" s="542"/>
      <c r="I1" s="516"/>
    </row>
    <row r="2" spans="1:9" x14ac:dyDescent="0.25">
      <c r="A2" s="542" t="s">
        <v>62</v>
      </c>
      <c r="B2" s="542"/>
      <c r="C2" s="542"/>
      <c r="D2" s="542"/>
      <c r="E2" s="542"/>
      <c r="F2" s="542"/>
      <c r="G2" s="542"/>
      <c r="H2" s="542"/>
      <c r="I2" s="516"/>
    </row>
    <row r="3" spans="1:9" x14ac:dyDescent="0.25">
      <c r="A3" s="544" t="s">
        <v>39</v>
      </c>
      <c r="B3" s="544"/>
      <c r="C3" s="544"/>
      <c r="D3" s="544"/>
      <c r="E3" s="544"/>
      <c r="F3" s="544"/>
      <c r="G3" s="544"/>
      <c r="H3" s="544"/>
      <c r="I3" s="518"/>
    </row>
    <row r="4" spans="1:9" x14ac:dyDescent="0.25">
      <c r="A4" s="40"/>
      <c r="B4" s="41"/>
      <c r="C4" s="41"/>
      <c r="D4" s="41"/>
      <c r="E4" s="41"/>
      <c r="F4" s="41"/>
      <c r="G4" s="41"/>
      <c r="H4" s="41"/>
    </row>
    <row r="5" spans="1:9" ht="15" customHeight="1" x14ac:dyDescent="0.3">
      <c r="A5" s="40"/>
      <c r="B5" s="41"/>
      <c r="C5" s="541" t="s">
        <v>183</v>
      </c>
      <c r="D5" s="541"/>
      <c r="E5" s="541"/>
      <c r="F5" s="541"/>
      <c r="G5" s="541"/>
      <c r="H5" s="541"/>
    </row>
    <row r="6" spans="1:9" x14ac:dyDescent="0.25">
      <c r="A6" s="341"/>
      <c r="B6" s="342"/>
      <c r="C6" s="343">
        <v>2025</v>
      </c>
      <c r="D6" s="344" t="s">
        <v>116</v>
      </c>
      <c r="E6" s="343">
        <v>2024</v>
      </c>
      <c r="F6" s="344" t="str">
        <f>D6</f>
        <v>% de Ing.</v>
      </c>
      <c r="G6" s="343" t="s">
        <v>102</v>
      </c>
      <c r="H6" s="343" t="s">
        <v>157</v>
      </c>
    </row>
    <row r="7" spans="1:9" x14ac:dyDescent="0.25">
      <c r="A7" s="345" t="s">
        <v>92</v>
      </c>
      <c r="B7" s="290"/>
      <c r="C7" s="242">
        <v>2903.0798963799662</v>
      </c>
      <c r="D7" s="242"/>
      <c r="E7" s="242">
        <v>3019.0914180065329</v>
      </c>
      <c r="F7" s="242"/>
      <c r="G7" s="243">
        <v>-3.8425971779008861E-2</v>
      </c>
      <c r="H7" s="243">
        <v>-3.8425971779008861E-2</v>
      </c>
    </row>
    <row r="8" spans="1:9" x14ac:dyDescent="0.25">
      <c r="A8" s="346" t="s">
        <v>93</v>
      </c>
      <c r="B8" s="290"/>
      <c r="C8" s="245">
        <v>553.2742349524857</v>
      </c>
      <c r="D8" s="245"/>
      <c r="E8" s="245">
        <v>579.8425300475302</v>
      </c>
      <c r="F8" s="245"/>
      <c r="G8" s="246">
        <v>-4.581984542056039E-2</v>
      </c>
      <c r="H8" s="246">
        <v>-4.5819845420560279E-2</v>
      </c>
    </row>
    <row r="9" spans="1:9" ht="15.75" thickBot="1" x14ac:dyDescent="0.3">
      <c r="A9" s="347" t="s">
        <v>40</v>
      </c>
      <c r="B9" s="290"/>
      <c r="C9" s="329">
        <v>71.081630811078995</v>
      </c>
      <c r="D9" s="329"/>
      <c r="E9" s="329">
        <v>64.917498398654004</v>
      </c>
      <c r="F9" s="330"/>
      <c r="G9" s="263">
        <v>9.4953326367745561E-2</v>
      </c>
      <c r="H9" s="330"/>
    </row>
    <row r="10" spans="1:9" x14ac:dyDescent="0.25">
      <c r="A10" s="348" t="s">
        <v>41</v>
      </c>
      <c r="B10" s="290"/>
      <c r="C10" s="250">
        <v>39662.132918080526</v>
      </c>
      <c r="D10" s="251"/>
      <c r="E10" s="265">
        <v>37844.253668942154</v>
      </c>
      <c r="F10" s="331"/>
      <c r="G10" s="251"/>
      <c r="H10" s="331"/>
    </row>
    <row r="11" spans="1:9" ht="15.75" thickBot="1" x14ac:dyDescent="0.3">
      <c r="A11" s="347" t="s">
        <v>146</v>
      </c>
      <c r="B11" s="290"/>
      <c r="C11" s="262">
        <v>6.9445405352546006</v>
      </c>
      <c r="D11" s="330"/>
      <c r="E11" s="332">
        <v>-2.19531800258E-2</v>
      </c>
      <c r="F11" s="249"/>
      <c r="G11" s="330"/>
      <c r="H11" s="249"/>
    </row>
    <row r="12" spans="1:9" ht="15.75" thickBot="1" x14ac:dyDescent="0.3">
      <c r="A12" s="349" t="s">
        <v>94</v>
      </c>
      <c r="B12" s="305"/>
      <c r="C12" s="333">
        <v>39669.077458615771</v>
      </c>
      <c r="D12" s="334">
        <f t="shared" ref="D12:D20" si="0">+C12/$C$12</f>
        <v>1</v>
      </c>
      <c r="E12" s="335">
        <v>37844.231715762122</v>
      </c>
      <c r="F12" s="334">
        <f t="shared" ref="F12:F20" si="1">+E12/$E$12</f>
        <v>1</v>
      </c>
      <c r="G12" s="334">
        <f>C12/E12-1</f>
        <v>4.8219917808335344E-2</v>
      </c>
      <c r="H12" s="334">
        <v>8.3442661011186026E-3</v>
      </c>
    </row>
    <row r="13" spans="1:9" ht="15.75" thickBot="1" x14ac:dyDescent="0.3">
      <c r="A13" s="348" t="s">
        <v>43</v>
      </c>
      <c r="B13" s="305"/>
      <c r="C13" s="336">
        <v>20783.426287652681</v>
      </c>
      <c r="D13" s="128">
        <f t="shared" si="0"/>
        <v>0.52392008131105916</v>
      </c>
      <c r="E13" s="262">
        <v>19956.157525059807</v>
      </c>
      <c r="F13" s="128">
        <f t="shared" si="1"/>
        <v>0.52732362688573398</v>
      </c>
      <c r="G13" s="128"/>
      <c r="H13" s="128"/>
    </row>
    <row r="14" spans="1:9" ht="15.75" thickBot="1" x14ac:dyDescent="0.3">
      <c r="A14" s="349" t="s">
        <v>2</v>
      </c>
      <c r="B14" s="290"/>
      <c r="C14" s="262">
        <v>18885.65117096309</v>
      </c>
      <c r="D14" s="257">
        <f t="shared" si="0"/>
        <v>0.47607991868894078</v>
      </c>
      <c r="E14" s="338">
        <v>17888.074190702311</v>
      </c>
      <c r="F14" s="257">
        <f t="shared" si="1"/>
        <v>0.47267637311426586</v>
      </c>
      <c r="G14" s="257">
        <f>C14/E14-1</f>
        <v>5.5767712590284901E-2</v>
      </c>
      <c r="H14" s="257">
        <v>1.6308870566899225E-2</v>
      </c>
    </row>
    <row r="15" spans="1:9" x14ac:dyDescent="0.25">
      <c r="A15" s="350" t="s">
        <v>147</v>
      </c>
      <c r="B15" s="351"/>
      <c r="C15" s="250">
        <v>13360.370336253296</v>
      </c>
      <c r="D15" s="495">
        <f t="shared" si="0"/>
        <v>0.33679558971824647</v>
      </c>
      <c r="E15" s="337">
        <v>12113.817989224621</v>
      </c>
      <c r="F15" s="495">
        <f t="shared" si="1"/>
        <v>0.32009681370223764</v>
      </c>
      <c r="G15" s="243"/>
      <c r="H15" s="243"/>
    </row>
    <row r="16" spans="1:9" x14ac:dyDescent="0.25">
      <c r="A16" s="352" t="s">
        <v>148</v>
      </c>
      <c r="B16" s="300"/>
      <c r="C16" s="337">
        <v>156.33283470259471</v>
      </c>
      <c r="D16" s="243">
        <f t="shared" si="0"/>
        <v>3.9409243853902789E-3</v>
      </c>
      <c r="E16" s="337">
        <v>119.10050964437809</v>
      </c>
      <c r="F16" s="243">
        <v>-6.9300601732328888E-4</v>
      </c>
      <c r="G16" s="243"/>
      <c r="H16" s="243"/>
    </row>
    <row r="17" spans="1:8" ht="27.75" thickBot="1" x14ac:dyDescent="0.3">
      <c r="A17" s="348" t="s">
        <v>95</v>
      </c>
      <c r="B17" s="290"/>
      <c r="C17" s="253">
        <v>-30.745026879999998</v>
      </c>
      <c r="D17" s="263">
        <v>-7.7503760736745972E-4</v>
      </c>
      <c r="E17" s="262">
        <v>-26.226280300000003</v>
      </c>
      <c r="F17" s="128">
        <v>-6.9300601732328888E-4</v>
      </c>
      <c r="G17" s="128"/>
      <c r="H17" s="128"/>
    </row>
    <row r="18" spans="1:8" ht="15.75" thickBot="1" x14ac:dyDescent="0.3">
      <c r="A18" s="353" t="s">
        <v>96</v>
      </c>
      <c r="B18" s="290"/>
      <c r="C18" s="262">
        <v>5399.6930268871984</v>
      </c>
      <c r="D18" s="128">
        <f t="shared" si="0"/>
        <v>0.1361184421926715</v>
      </c>
      <c r="E18" s="338">
        <v>5681.3819721333139</v>
      </c>
      <c r="F18" s="257">
        <f t="shared" si="1"/>
        <v>0.15012544090747174</v>
      </c>
      <c r="G18" s="257">
        <v>-4.9581060845367397E-2</v>
      </c>
      <c r="H18" s="257">
        <v>-9.0714834731622007E-2</v>
      </c>
    </row>
    <row r="19" spans="1:8" ht="15.75" thickBot="1" x14ac:dyDescent="0.3">
      <c r="A19" s="354" t="s">
        <v>149</v>
      </c>
      <c r="B19" s="290"/>
      <c r="C19" s="338">
        <v>2508.491433174288</v>
      </c>
      <c r="D19" s="257">
        <f t="shared" si="0"/>
        <v>6.3235436614104218E-2</v>
      </c>
      <c r="E19" s="262">
        <v>2062.2839131619289</v>
      </c>
      <c r="F19" s="128">
        <f t="shared" si="1"/>
        <v>5.4494009249578389E-2</v>
      </c>
      <c r="G19" s="257"/>
      <c r="H19" s="128"/>
    </row>
    <row r="20" spans="1:8" ht="15.75" thickBot="1" x14ac:dyDescent="0.3">
      <c r="A20" s="355" t="s">
        <v>165</v>
      </c>
      <c r="B20" s="290"/>
      <c r="C20" s="339">
        <v>7908.1844600614859</v>
      </c>
      <c r="D20" s="340">
        <f t="shared" si="0"/>
        <v>0.19935387880677569</v>
      </c>
      <c r="E20" s="339">
        <v>7743.6658852952432</v>
      </c>
      <c r="F20" s="340">
        <f t="shared" si="1"/>
        <v>0.20461945015705013</v>
      </c>
      <c r="G20" s="340">
        <v>2.1245567306649171E-2</v>
      </c>
      <c r="H20" s="340">
        <v>-2.2239204583534566E-2</v>
      </c>
    </row>
  </sheetData>
  <mergeCells count="4">
    <mergeCell ref="C5:H5"/>
    <mergeCell ref="A1:H1"/>
    <mergeCell ref="A2:H2"/>
    <mergeCell ref="A3:H3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20"/>
  <sheetViews>
    <sheetView showGridLines="0" zoomScale="114" zoomScaleNormal="100" workbookViewId="0">
      <selection activeCell="G19" sqref="G19"/>
    </sheetView>
  </sheetViews>
  <sheetFormatPr baseColWidth="10" defaultRowHeight="15" x14ac:dyDescent="0.25"/>
  <cols>
    <col min="1" max="1" width="51.140625" customWidth="1"/>
    <col min="2" max="2" width="1.7109375" customWidth="1"/>
    <col min="3" max="3" width="7.7109375" customWidth="1"/>
    <col min="4" max="4" width="10" bestFit="1" customWidth="1"/>
    <col min="5" max="6" width="7.7109375" customWidth="1"/>
    <col min="7" max="7" width="11.42578125" customWidth="1"/>
    <col min="8" max="8" width="14.140625" customWidth="1"/>
    <col min="9" max="9" width="2.7109375" customWidth="1"/>
  </cols>
  <sheetData>
    <row r="1" spans="1:9" x14ac:dyDescent="0.25">
      <c r="A1" s="542" t="s">
        <v>63</v>
      </c>
      <c r="B1" s="542"/>
      <c r="C1" s="542"/>
      <c r="D1" s="542"/>
      <c r="E1" s="542"/>
      <c r="F1" s="542"/>
      <c r="G1" s="542"/>
      <c r="H1" s="542"/>
      <c r="I1" s="516"/>
    </row>
    <row r="2" spans="1:9" x14ac:dyDescent="0.25">
      <c r="A2" s="545" t="s">
        <v>62</v>
      </c>
      <c r="B2" s="545"/>
      <c r="C2" s="545"/>
      <c r="D2" s="545"/>
      <c r="E2" s="545"/>
      <c r="F2" s="545"/>
      <c r="G2" s="545"/>
      <c r="H2" s="545"/>
      <c r="I2" s="519"/>
    </row>
    <row r="3" spans="1:9" x14ac:dyDescent="0.25">
      <c r="A3" s="544" t="s">
        <v>39</v>
      </c>
      <c r="B3" s="544"/>
      <c r="C3" s="544"/>
      <c r="D3" s="544"/>
      <c r="E3" s="544"/>
      <c r="F3" s="544"/>
      <c r="G3" s="544"/>
      <c r="H3" s="544"/>
      <c r="I3" s="518"/>
    </row>
    <row r="4" spans="1:9" x14ac:dyDescent="0.25">
      <c r="A4" s="40"/>
      <c r="B4" s="41"/>
      <c r="C4" s="41"/>
      <c r="D4" s="41"/>
      <c r="E4" s="41"/>
      <c r="F4" s="41"/>
      <c r="G4" s="41"/>
      <c r="H4" s="41"/>
    </row>
    <row r="5" spans="1:9" ht="15" customHeight="1" x14ac:dyDescent="0.3">
      <c r="A5" s="40"/>
      <c r="B5" s="41"/>
      <c r="C5" s="541" t="str">
        <f>'Div Mex&amp;CA'!C5</f>
        <v>Por el primer trimestre de:</v>
      </c>
      <c r="D5" s="541"/>
      <c r="E5" s="541"/>
      <c r="F5" s="541"/>
      <c r="G5" s="541"/>
      <c r="H5" s="541"/>
    </row>
    <row r="6" spans="1:9" ht="20.100000000000001" customHeight="1" x14ac:dyDescent="0.25">
      <c r="A6" s="341"/>
      <c r="B6" s="342"/>
      <c r="C6" s="343">
        <v>2024</v>
      </c>
      <c r="D6" s="344" t="s">
        <v>116</v>
      </c>
      <c r="E6" s="343">
        <v>2023</v>
      </c>
      <c r="F6" s="344" t="str">
        <f>D6</f>
        <v>% de Ing.</v>
      </c>
      <c r="G6" s="343" t="s">
        <v>102</v>
      </c>
      <c r="H6" s="343" t="s">
        <v>157</v>
      </c>
    </row>
    <row r="7" spans="1:9" x14ac:dyDescent="0.25">
      <c r="A7" s="345" t="s">
        <v>92</v>
      </c>
      <c r="B7" s="290"/>
      <c r="C7" s="242">
        <v>3018.71674325101</v>
      </c>
      <c r="D7" s="242"/>
      <c r="E7" s="242">
        <v>2938.9118262235233</v>
      </c>
      <c r="F7" s="242"/>
      <c r="G7" s="243">
        <v>2.7154580248171412E-2</v>
      </c>
      <c r="H7" s="243">
        <v>2.7154580248171412E-2</v>
      </c>
    </row>
    <row r="8" spans="1:9" x14ac:dyDescent="0.25">
      <c r="A8" s="346" t="s">
        <v>93</v>
      </c>
      <c r="B8" s="290"/>
      <c r="C8" s="245">
        <v>433.20580970161734</v>
      </c>
      <c r="D8" s="245"/>
      <c r="E8" s="245">
        <v>428.79015791301367</v>
      </c>
      <c r="F8" s="245"/>
      <c r="G8" s="246">
        <v>1.0297931767126567E-2</v>
      </c>
      <c r="H8" s="246">
        <v>1.0297931767126567E-2</v>
      </c>
    </row>
    <row r="9" spans="1:9" ht="15.75" thickBot="1" x14ac:dyDescent="0.3">
      <c r="A9" s="347" t="s">
        <v>40</v>
      </c>
      <c r="B9" s="290"/>
      <c r="C9" s="329">
        <v>66.317834714574431</v>
      </c>
      <c r="D9" s="329"/>
      <c r="E9" s="329">
        <v>56.203096360305636</v>
      </c>
      <c r="F9" s="330"/>
      <c r="G9" s="263">
        <v>0.17996763540260208</v>
      </c>
      <c r="H9" s="330"/>
    </row>
    <row r="10" spans="1:9" x14ac:dyDescent="0.25">
      <c r="A10" s="348" t="s">
        <v>41</v>
      </c>
      <c r="B10" s="290"/>
      <c r="C10" s="250">
        <v>30410.829442001734</v>
      </c>
      <c r="D10" s="251"/>
      <c r="E10" s="250">
        <v>25793.676544853632</v>
      </c>
      <c r="F10" s="251"/>
      <c r="G10" s="251"/>
      <c r="H10" s="251"/>
    </row>
    <row r="11" spans="1:9" ht="15.75" thickBot="1" x14ac:dyDescent="0.3">
      <c r="A11" s="347" t="s">
        <v>146</v>
      </c>
      <c r="B11" s="290"/>
      <c r="C11" s="262">
        <v>76.883403631386201</v>
      </c>
      <c r="D11" s="330"/>
      <c r="E11" s="253">
        <v>164.69786087175859</v>
      </c>
      <c r="F11" s="330"/>
      <c r="G11" s="330"/>
      <c r="H11" s="330"/>
    </row>
    <row r="12" spans="1:9" ht="15.75" thickBot="1" x14ac:dyDescent="0.3">
      <c r="A12" s="349" t="s">
        <v>94</v>
      </c>
      <c r="B12" s="305"/>
      <c r="C12" s="338">
        <v>30487.712845633123</v>
      </c>
      <c r="D12" s="257">
        <f t="shared" ref="D12:D20" si="0">+C12/$C$12</f>
        <v>1</v>
      </c>
      <c r="E12" s="338">
        <v>25958.374405725383</v>
      </c>
      <c r="F12" s="257">
        <f>+E12/$E$12</f>
        <v>1</v>
      </c>
      <c r="G12" s="257">
        <v>0.17448467184866345</v>
      </c>
      <c r="H12" s="257">
        <v>0.1321307576941646</v>
      </c>
    </row>
    <row r="13" spans="1:9" ht="15.75" thickBot="1" x14ac:dyDescent="0.3">
      <c r="A13" s="348" t="s">
        <v>43</v>
      </c>
      <c r="B13" s="305"/>
      <c r="C13" s="253">
        <v>17541.030089145366</v>
      </c>
      <c r="D13" s="128">
        <f t="shared" si="0"/>
        <v>0.57534752370438436</v>
      </c>
      <c r="E13" s="262">
        <v>15418.070287613105</v>
      </c>
      <c r="F13" s="128">
        <f t="shared" ref="F13:F20" si="1">+E13/$E$12</f>
        <v>0.59395361383694711</v>
      </c>
      <c r="G13" s="128"/>
      <c r="H13" s="128"/>
    </row>
    <row r="14" spans="1:9" ht="15.75" thickBot="1" x14ac:dyDescent="0.3">
      <c r="A14" s="349" t="s">
        <v>2</v>
      </c>
      <c r="B14" s="290"/>
      <c r="C14" s="262">
        <v>12946.682756487757</v>
      </c>
      <c r="D14" s="256">
        <f t="shared" si="0"/>
        <v>0.42465247629561564</v>
      </c>
      <c r="E14" s="265">
        <v>10540.304118112279</v>
      </c>
      <c r="F14" s="256">
        <f t="shared" si="1"/>
        <v>0.40604638616305294</v>
      </c>
      <c r="G14" s="256">
        <v>0.22830258134965931</v>
      </c>
      <c r="H14" s="256">
        <v>0.18273169913858633</v>
      </c>
    </row>
    <row r="15" spans="1:9" x14ac:dyDescent="0.25">
      <c r="A15" s="350" t="s">
        <v>147</v>
      </c>
      <c r="B15" s="351"/>
      <c r="C15" s="250">
        <v>9118.0516947413034</v>
      </c>
      <c r="D15" s="252">
        <f t="shared" si="0"/>
        <v>0.29907299838817913</v>
      </c>
      <c r="E15" s="250">
        <v>7554.1936419546782</v>
      </c>
      <c r="F15" s="252">
        <f t="shared" si="1"/>
        <v>0.29101181468006426</v>
      </c>
      <c r="G15" s="252"/>
      <c r="H15" s="252"/>
    </row>
    <row r="16" spans="1:9" x14ac:dyDescent="0.25">
      <c r="A16" s="352" t="s">
        <v>148</v>
      </c>
      <c r="B16" s="300"/>
      <c r="C16" s="337">
        <v>27.728191866646902</v>
      </c>
      <c r="D16" s="243">
        <f t="shared" si="0"/>
        <v>9.0948743866231085E-4</v>
      </c>
      <c r="E16" s="337">
        <v>68.402519149540637</v>
      </c>
      <c r="F16" s="243">
        <f t="shared" si="1"/>
        <v>2.6350848508623777E-3</v>
      </c>
      <c r="G16" s="243"/>
      <c r="H16" s="243"/>
    </row>
    <row r="17" spans="1:8" ht="27.75" thickBot="1" x14ac:dyDescent="0.3">
      <c r="A17" s="348" t="s">
        <v>95</v>
      </c>
      <c r="B17" s="290"/>
      <c r="C17" s="253">
        <v>-47.114457002073898</v>
      </c>
      <c r="D17" s="263">
        <v>-1.5453588545859809E-3</v>
      </c>
      <c r="E17" s="262">
        <v>-17.524480198644298</v>
      </c>
      <c r="F17" s="128">
        <v>-6.7509929261129291E-4</v>
      </c>
      <c r="G17" s="128"/>
      <c r="H17" s="128"/>
    </row>
    <row r="18" spans="1:8" ht="15.75" thickBot="1" x14ac:dyDescent="0.3">
      <c r="A18" s="353" t="s">
        <v>96</v>
      </c>
      <c r="B18" s="290"/>
      <c r="C18" s="262">
        <v>3848.0173268818808</v>
      </c>
      <c r="D18" s="128">
        <f t="shared" si="0"/>
        <v>0.1262153493233602</v>
      </c>
      <c r="E18" s="338">
        <v>2935.2324372067046</v>
      </c>
      <c r="F18" s="257">
        <f t="shared" si="1"/>
        <v>0.11307458592473763</v>
      </c>
      <c r="G18" s="257">
        <v>0.31097533473152206</v>
      </c>
      <c r="H18" s="257">
        <v>0.27281209754742042</v>
      </c>
    </row>
    <row r="19" spans="1:8" ht="15.75" thickBot="1" x14ac:dyDescent="0.3">
      <c r="A19" s="354" t="s">
        <v>149</v>
      </c>
      <c r="B19" s="290"/>
      <c r="C19" s="338">
        <v>1497.9909367794253</v>
      </c>
      <c r="D19" s="257">
        <f t="shared" si="0"/>
        <v>4.913425104612229E-2</v>
      </c>
      <c r="E19" s="262">
        <v>1264.674490367951</v>
      </c>
      <c r="F19" s="128">
        <f t="shared" si="1"/>
        <v>4.8719325432374311E-2</v>
      </c>
      <c r="G19" s="257"/>
      <c r="H19" s="128"/>
    </row>
    <row r="20" spans="1:8" ht="15.75" thickBot="1" x14ac:dyDescent="0.3">
      <c r="A20" s="355" t="s">
        <v>165</v>
      </c>
      <c r="B20" s="356"/>
      <c r="C20" s="339">
        <v>5346.008263661306</v>
      </c>
      <c r="D20" s="340">
        <f t="shared" si="0"/>
        <v>0.17534960036948249</v>
      </c>
      <c r="E20" s="339">
        <v>4199.906927574656</v>
      </c>
      <c r="F20" s="340">
        <f t="shared" si="1"/>
        <v>0.16179391135711194</v>
      </c>
      <c r="G20" s="340">
        <v>0.27288731770741781</v>
      </c>
      <c r="H20" s="340">
        <v>0.23408827650891428</v>
      </c>
    </row>
  </sheetData>
  <mergeCells count="4">
    <mergeCell ref="C5:H5"/>
    <mergeCell ref="A1:H1"/>
    <mergeCell ref="A2:H2"/>
    <mergeCell ref="A3:H3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Q50"/>
  <sheetViews>
    <sheetView showGridLines="0" zoomScale="112" workbookViewId="0">
      <selection activeCell="O29" sqref="O29"/>
    </sheetView>
  </sheetViews>
  <sheetFormatPr baseColWidth="10" defaultColWidth="9.85546875" defaultRowHeight="11.1" customHeight="1" x14ac:dyDescent="0.25"/>
  <cols>
    <col min="1" max="1" width="25.7109375" style="52" customWidth="1"/>
    <col min="2" max="2" width="1.7109375" style="51" customWidth="1"/>
    <col min="3" max="4" width="10.7109375" style="50" customWidth="1"/>
    <col min="5" max="5" width="9.42578125" style="50" bestFit="1" customWidth="1"/>
    <col min="6" max="6" width="1.7109375" style="50" customWidth="1"/>
    <col min="7" max="7" width="11.140625" style="50" customWidth="1"/>
    <col min="8" max="8" width="10.7109375" style="50" customWidth="1"/>
    <col min="9" max="9" width="9.85546875" style="50" customWidth="1"/>
    <col min="10" max="10" width="1.7109375" style="50" hidden="1" customWidth="1"/>
    <col min="11" max="11" width="13.42578125" style="51" customWidth="1"/>
    <col min="12" max="13" width="11.28515625" style="51" customWidth="1"/>
    <col min="14" max="14" width="19" style="51" customWidth="1"/>
    <col min="15" max="15" width="13.5703125" style="44" customWidth="1"/>
    <col min="16" max="16384" width="9.85546875" style="44"/>
  </cols>
  <sheetData>
    <row r="1" spans="1:17" ht="11.1" customHeight="1" x14ac:dyDescent="0.25">
      <c r="A1" s="549" t="s">
        <v>14</v>
      </c>
      <c r="B1" s="549"/>
      <c r="C1" s="549"/>
      <c r="D1" s="549"/>
      <c r="E1" s="549"/>
      <c r="F1" s="549"/>
      <c r="G1" s="549"/>
      <c r="H1" s="549"/>
      <c r="I1" s="549"/>
      <c r="J1" s="549"/>
      <c r="K1" s="42"/>
      <c r="L1" s="42"/>
      <c r="M1" s="43"/>
      <c r="N1" s="44"/>
      <c r="O1" s="45"/>
      <c r="P1" s="45"/>
      <c r="Q1" s="45"/>
    </row>
    <row r="2" spans="1:17" ht="15" customHeight="1" x14ac:dyDescent="0.25">
      <c r="A2" s="549" t="s">
        <v>65</v>
      </c>
      <c r="B2" s="549"/>
      <c r="C2" s="549"/>
      <c r="D2" s="549"/>
      <c r="E2" s="549"/>
      <c r="F2" s="549"/>
      <c r="G2" s="549"/>
      <c r="H2" s="549"/>
      <c r="I2" s="549"/>
      <c r="J2" s="549"/>
      <c r="K2" s="46"/>
      <c r="L2" s="46"/>
      <c r="M2" s="47"/>
      <c r="N2" s="42"/>
      <c r="O2" s="48"/>
      <c r="P2" s="48"/>
      <c r="Q2" s="48"/>
    </row>
    <row r="3" spans="1:17" ht="11.1" customHeight="1" x14ac:dyDescent="0.25">
      <c r="A3" s="357"/>
      <c r="B3" s="358"/>
      <c r="C3" s="359"/>
      <c r="D3" s="359"/>
      <c r="E3" s="359"/>
      <c r="F3" s="359"/>
      <c r="G3" s="359"/>
      <c r="H3" s="359"/>
      <c r="I3" s="359"/>
      <c r="J3" s="359"/>
      <c r="K3" s="49"/>
      <c r="L3" s="49"/>
      <c r="M3" s="49"/>
      <c r="N3" s="46"/>
    </row>
    <row r="4" spans="1:17" ht="15" customHeight="1" x14ac:dyDescent="0.25">
      <c r="A4" s="550" t="s">
        <v>66</v>
      </c>
      <c r="B4" s="550"/>
      <c r="C4" s="550"/>
      <c r="D4" s="550"/>
      <c r="G4" s="360"/>
      <c r="H4" s="360"/>
      <c r="I4" s="360"/>
      <c r="J4" s="360"/>
    </row>
    <row r="5" spans="1:17" ht="15" customHeight="1" thickBot="1" x14ac:dyDescent="0.3">
      <c r="B5" s="50"/>
      <c r="C5" s="361" t="s">
        <v>189</v>
      </c>
      <c r="D5" s="361" t="s">
        <v>173</v>
      </c>
      <c r="F5" s="362"/>
      <c r="G5" s="363"/>
      <c r="H5" s="364"/>
      <c r="I5" s="364"/>
      <c r="J5" s="364"/>
    </row>
    <row r="6" spans="1:17" ht="15" customHeight="1" x14ac:dyDescent="0.25">
      <c r="A6" s="365" t="s">
        <v>67</v>
      </c>
      <c r="B6" s="366"/>
      <c r="C6" s="367">
        <v>3.6699944354459335E-2</v>
      </c>
      <c r="D6" s="367">
        <v>2.6375931454243329E-3</v>
      </c>
      <c r="F6" s="369"/>
      <c r="G6" s="370"/>
      <c r="H6" s="371"/>
      <c r="I6" s="371"/>
      <c r="J6" s="371"/>
      <c r="K6" s="54"/>
      <c r="L6" s="55"/>
      <c r="M6" s="55"/>
      <c r="N6" s="55"/>
      <c r="O6" s="55"/>
      <c r="P6" s="54"/>
      <c r="Q6" s="54"/>
    </row>
    <row r="7" spans="1:17" ht="15" customHeight="1" x14ac:dyDescent="0.25">
      <c r="A7" s="372" t="s">
        <v>68</v>
      </c>
      <c r="B7" s="366"/>
      <c r="C7" s="373">
        <v>5.0827515150680735E-2</v>
      </c>
      <c r="D7" s="373">
        <v>2.301400000000009E-2</v>
      </c>
      <c r="F7" s="369"/>
      <c r="G7" s="370"/>
      <c r="H7" s="371"/>
      <c r="I7" s="371"/>
      <c r="J7" s="371"/>
      <c r="K7" s="54"/>
      <c r="L7" s="55"/>
      <c r="M7" s="55"/>
      <c r="N7" s="55"/>
      <c r="O7" s="55"/>
      <c r="P7" s="55"/>
      <c r="Q7" s="56"/>
    </row>
    <row r="8" spans="1:17" ht="15" customHeight="1" x14ac:dyDescent="0.25">
      <c r="A8" s="372" t="s">
        <v>69</v>
      </c>
      <c r="B8" s="366"/>
      <c r="C8" s="373">
        <v>5.1388688056573706E-2</v>
      </c>
      <c r="D8" s="373">
        <v>1.8005999999999966E-2</v>
      </c>
      <c r="F8" s="369"/>
      <c r="G8" s="370"/>
      <c r="H8" s="371"/>
      <c r="I8" s="371"/>
      <c r="J8" s="371"/>
      <c r="K8" s="54"/>
      <c r="L8" s="55"/>
      <c r="M8" s="55"/>
      <c r="N8" s="55"/>
      <c r="O8" s="55"/>
      <c r="P8" s="55"/>
      <c r="Q8" s="56"/>
    </row>
    <row r="9" spans="1:17" ht="15" customHeight="1" x14ac:dyDescent="0.25">
      <c r="A9" s="372" t="s">
        <v>70</v>
      </c>
      <c r="B9" s="366"/>
      <c r="C9" s="373">
        <v>0.49935095010244357</v>
      </c>
      <c r="D9" s="373">
        <v>7.4032000000000098E-2</v>
      </c>
      <c r="F9" s="369"/>
      <c r="G9" s="370"/>
      <c r="H9" s="371"/>
      <c r="I9" s="371"/>
      <c r="J9" s="371"/>
      <c r="K9" s="54"/>
      <c r="L9" s="55"/>
      <c r="M9" s="55"/>
      <c r="N9" s="55"/>
      <c r="O9" s="55"/>
      <c r="P9" s="55"/>
      <c r="Q9" s="56"/>
    </row>
    <row r="10" spans="1:17" ht="15" customHeight="1" x14ac:dyDescent="0.25">
      <c r="A10" s="372" t="s">
        <v>71</v>
      </c>
      <c r="B10" s="374"/>
      <c r="C10" s="373">
        <v>1.2790884777239997E-2</v>
      </c>
      <c r="D10" s="373">
        <v>5.4078671660391375E-3</v>
      </c>
      <c r="F10" s="369"/>
      <c r="G10" s="370"/>
      <c r="H10" s="371"/>
      <c r="I10" s="371"/>
      <c r="J10" s="371"/>
      <c r="K10" s="54"/>
      <c r="L10" s="55"/>
      <c r="M10" s="55"/>
      <c r="N10" s="55"/>
      <c r="O10" s="55"/>
      <c r="P10" s="55"/>
      <c r="Q10" s="56"/>
    </row>
    <row r="11" spans="1:17" ht="15" customHeight="1" x14ac:dyDescent="0.25">
      <c r="A11" s="372" t="s">
        <v>72</v>
      </c>
      <c r="B11" s="374"/>
      <c r="C11" s="373">
        <v>-1.6424849873823977E-3</v>
      </c>
      <c r="D11" s="373">
        <v>7.0019999999999527E-3</v>
      </c>
      <c r="F11" s="369"/>
      <c r="G11" s="370"/>
      <c r="H11" s="371"/>
      <c r="I11" s="371"/>
      <c r="J11" s="371"/>
      <c r="K11" s="54"/>
      <c r="L11" s="55"/>
      <c r="M11" s="55"/>
      <c r="N11" s="55"/>
      <c r="O11" s="55"/>
      <c r="P11" s="55"/>
      <c r="Q11" s="56"/>
    </row>
    <row r="12" spans="1:17" ht="15" customHeight="1" x14ac:dyDescent="0.25">
      <c r="A12" s="372" t="s">
        <v>73</v>
      </c>
      <c r="B12" s="374"/>
      <c r="C12" s="373">
        <v>7.2885020620807595E-3</v>
      </c>
      <c r="D12" s="373">
        <v>-4.5870000000000077E-3</v>
      </c>
      <c r="F12" s="369"/>
      <c r="G12" s="370"/>
      <c r="H12" s="371"/>
      <c r="I12" s="371"/>
      <c r="J12" s="371"/>
      <c r="K12" s="54"/>
      <c r="L12" s="55"/>
      <c r="M12" s="55"/>
      <c r="N12" s="55"/>
      <c r="O12" s="55"/>
      <c r="P12" s="55"/>
      <c r="Q12" s="56"/>
    </row>
    <row r="13" spans="1:17" ht="15" customHeight="1" x14ac:dyDescent="0.25">
      <c r="A13" s="372" t="s">
        <v>74</v>
      </c>
      <c r="B13" s="374"/>
      <c r="C13" s="373">
        <v>3.2470629068866108E-2</v>
      </c>
      <c r="D13" s="373">
        <v>1.2763999999999998E-2</v>
      </c>
      <c r="F13" s="369"/>
      <c r="G13" s="370"/>
      <c r="H13" s="371"/>
      <c r="I13" s="371"/>
      <c r="J13" s="371"/>
      <c r="K13" s="54"/>
      <c r="L13" s="55"/>
      <c r="M13" s="55"/>
      <c r="N13" s="55"/>
      <c r="O13" s="55"/>
      <c r="P13" s="55"/>
      <c r="Q13" s="56"/>
    </row>
    <row r="14" spans="1:17" ht="15" customHeight="1" thickBot="1" x14ac:dyDescent="0.3">
      <c r="A14" s="375" t="s">
        <v>75</v>
      </c>
      <c r="B14" s="376"/>
      <c r="C14" s="377">
        <v>5.0309537000135851E-2</v>
      </c>
      <c r="D14" s="377">
        <v>2.2054652745385317E-2</v>
      </c>
      <c r="F14" s="368"/>
      <c r="G14" s="370"/>
      <c r="H14" s="371"/>
      <c r="I14" s="371"/>
      <c r="J14" s="371"/>
      <c r="K14" s="54"/>
      <c r="L14" s="55"/>
      <c r="M14" s="55"/>
      <c r="N14" s="55"/>
      <c r="O14" s="55"/>
      <c r="P14" s="55"/>
      <c r="Q14" s="56"/>
    </row>
    <row r="15" spans="1:17" ht="9.9499999999999993" customHeight="1" x14ac:dyDescent="0.25"/>
    <row r="16" spans="1:17" ht="15" customHeight="1" x14ac:dyDescent="0.2">
      <c r="A16" s="57" t="s">
        <v>103</v>
      </c>
    </row>
    <row r="17" spans="1:10" ht="11.1" customHeight="1" x14ac:dyDescent="0.2">
      <c r="A17" s="57"/>
    </row>
    <row r="18" spans="1:10" ht="11.1" customHeight="1" x14ac:dyDescent="0.2">
      <c r="A18" s="58"/>
    </row>
    <row r="19" spans="1:10" ht="15" customHeight="1" thickBot="1" x14ac:dyDescent="0.3">
      <c r="A19" s="551" t="s">
        <v>77</v>
      </c>
      <c r="B19" s="551"/>
      <c r="C19" s="551"/>
      <c r="D19" s="551"/>
      <c r="E19" s="551"/>
      <c r="F19" s="492"/>
      <c r="G19" s="492"/>
      <c r="H19" s="492"/>
      <c r="I19" s="492"/>
    </row>
    <row r="20" spans="1:10" ht="25.5" customHeight="1" x14ac:dyDescent="0.25">
      <c r="C20" s="547" t="s">
        <v>78</v>
      </c>
      <c r="D20" s="547"/>
      <c r="E20" s="547"/>
      <c r="F20" s="378"/>
      <c r="G20" s="51"/>
      <c r="H20" s="51"/>
      <c r="I20" s="51"/>
      <c r="J20" s="51"/>
    </row>
    <row r="21" spans="1:10" ht="22.5" customHeight="1" thickBot="1" x14ac:dyDescent="0.3">
      <c r="C21" s="361" t="s">
        <v>173</v>
      </c>
      <c r="D21" s="361" t="s">
        <v>184</v>
      </c>
      <c r="E21" s="379" t="s">
        <v>64</v>
      </c>
      <c r="F21" s="380"/>
      <c r="G21" s="51"/>
      <c r="H21" s="51"/>
      <c r="I21" s="51"/>
      <c r="J21" s="51"/>
    </row>
    <row r="22" spans="1:10" ht="15" customHeight="1" x14ac:dyDescent="0.25">
      <c r="A22" s="365" t="s">
        <v>67</v>
      </c>
      <c r="B22" s="366"/>
      <c r="C22" s="381">
        <v>20.423547388632869</v>
      </c>
      <c r="D22" s="381">
        <v>16.997747460140896</v>
      </c>
      <c r="E22" s="382">
        <v>0.20154434795112408</v>
      </c>
      <c r="F22" s="371"/>
      <c r="G22" s="51"/>
      <c r="H22" s="51"/>
      <c r="I22" s="51"/>
      <c r="J22" s="51"/>
    </row>
    <row r="23" spans="1:10" ht="15" customHeight="1" x14ac:dyDescent="0.25">
      <c r="A23" s="372" t="s">
        <v>68</v>
      </c>
      <c r="B23" s="366"/>
      <c r="C23" s="383">
        <v>4188.5798492000004</v>
      </c>
      <c r="D23" s="383">
        <v>3920.2418253968249</v>
      </c>
      <c r="E23" s="384">
        <v>6.8449354849687838E-2</v>
      </c>
      <c r="F23" s="371"/>
      <c r="G23" s="51"/>
      <c r="H23" s="51"/>
      <c r="I23" s="51"/>
      <c r="J23" s="51"/>
    </row>
    <row r="24" spans="1:10" ht="15" customHeight="1" x14ac:dyDescent="0.25">
      <c r="A24" s="372" t="s">
        <v>69</v>
      </c>
      <c r="B24" s="366"/>
      <c r="C24" s="383">
        <v>5.844742751196172</v>
      </c>
      <c r="D24" s="383">
        <v>4.9529733094098889</v>
      </c>
      <c r="E24" s="384">
        <v>0.18004729403488984</v>
      </c>
      <c r="F24" s="371"/>
      <c r="G24" s="51"/>
      <c r="H24" s="51"/>
      <c r="I24" s="51"/>
      <c r="J24" s="51"/>
    </row>
    <row r="25" spans="1:10" ht="15" customHeight="1" x14ac:dyDescent="0.25">
      <c r="A25" s="372" t="s">
        <v>70</v>
      </c>
      <c r="B25" s="366"/>
      <c r="C25" s="383">
        <v>1057.0036195286193</v>
      </c>
      <c r="D25" s="383">
        <v>834.46068580542271</v>
      </c>
      <c r="E25" s="384">
        <v>0.26669073511641583</v>
      </c>
      <c r="F25" s="371"/>
      <c r="G25" s="51"/>
      <c r="H25" s="51"/>
      <c r="I25" s="51"/>
      <c r="J25" s="51"/>
    </row>
    <row r="26" spans="1:10" ht="15" customHeight="1" x14ac:dyDescent="0.25">
      <c r="A26" s="372" t="s">
        <v>71</v>
      </c>
      <c r="B26" s="374"/>
      <c r="C26" s="383">
        <v>507.66721197188946</v>
      </c>
      <c r="D26" s="383">
        <v>516.99857248794967</v>
      </c>
      <c r="E26" s="384">
        <v>-1.8049103058747296E-2</v>
      </c>
      <c r="F26" s="371"/>
      <c r="G26" s="51"/>
      <c r="H26" s="51"/>
      <c r="I26" s="51"/>
      <c r="J26" s="51"/>
    </row>
    <row r="27" spans="1:10" ht="15" customHeight="1" x14ac:dyDescent="0.25">
      <c r="A27" s="372" t="s">
        <v>72</v>
      </c>
      <c r="B27" s="374"/>
      <c r="C27" s="383">
        <v>1</v>
      </c>
      <c r="D27" s="383">
        <v>1</v>
      </c>
      <c r="E27" s="384">
        <v>0</v>
      </c>
      <c r="F27" s="371"/>
      <c r="G27" s="51"/>
      <c r="H27" s="51"/>
      <c r="I27" s="51"/>
      <c r="J27" s="51"/>
    </row>
    <row r="28" spans="1:10" ht="15" customHeight="1" x14ac:dyDescent="0.25">
      <c r="A28" s="372" t="s">
        <v>73</v>
      </c>
      <c r="B28" s="374"/>
      <c r="C28" s="383">
        <v>7.7120691705069122</v>
      </c>
      <c r="D28" s="383">
        <v>7.8108403003337044</v>
      </c>
      <c r="E28" s="384">
        <v>-1.2645391024391106E-2</v>
      </c>
      <c r="F28" s="371"/>
      <c r="G28" s="51"/>
      <c r="H28" s="51"/>
      <c r="I28" s="51"/>
      <c r="J28" s="51"/>
    </row>
    <row r="29" spans="1:10" ht="15" customHeight="1" x14ac:dyDescent="0.25">
      <c r="A29" s="372" t="s">
        <v>74</v>
      </c>
      <c r="B29" s="374"/>
      <c r="C29" s="383">
        <v>36.624299999999984</v>
      </c>
      <c r="D29" s="383">
        <v>36.62429999999997</v>
      </c>
      <c r="E29" s="384">
        <v>0</v>
      </c>
      <c r="F29" s="371"/>
      <c r="G29" s="51"/>
      <c r="H29" s="51"/>
      <c r="I29" s="51"/>
      <c r="J29" s="51"/>
    </row>
    <row r="30" spans="1:10" ht="15" customHeight="1" thickBot="1" x14ac:dyDescent="0.3">
      <c r="A30" s="375" t="s">
        <v>75</v>
      </c>
      <c r="B30" s="376"/>
      <c r="C30" s="385">
        <v>43.025115413533833</v>
      </c>
      <c r="D30" s="385">
        <v>38.889606060606063</v>
      </c>
      <c r="E30" s="386">
        <v>0.10633970800534565</v>
      </c>
      <c r="F30" s="371"/>
      <c r="G30" s="51"/>
      <c r="H30" s="51"/>
      <c r="I30" s="51"/>
      <c r="J30" s="51"/>
    </row>
    <row r="31" spans="1:10" ht="11.1" customHeight="1" x14ac:dyDescent="0.25">
      <c r="A31" s="61"/>
      <c r="B31" s="60"/>
      <c r="G31" s="51"/>
      <c r="H31" s="51"/>
      <c r="I31" s="51"/>
      <c r="J31" s="51"/>
    </row>
    <row r="32" spans="1:10" ht="11.1" customHeight="1" x14ac:dyDescent="0.25">
      <c r="A32" s="61"/>
      <c r="B32" s="60"/>
    </row>
    <row r="33" spans="1:14" ht="15" customHeight="1" x14ac:dyDescent="0.25">
      <c r="A33" s="546" t="s">
        <v>79</v>
      </c>
      <c r="B33" s="546"/>
      <c r="C33" s="546"/>
      <c r="D33" s="546"/>
      <c r="E33" s="546"/>
      <c r="F33" s="546"/>
      <c r="G33" s="546"/>
      <c r="H33" s="546"/>
      <c r="I33" s="546"/>
    </row>
    <row r="34" spans="1:14" ht="24.75" customHeight="1" x14ac:dyDescent="0.25">
      <c r="C34" s="547" t="s">
        <v>80</v>
      </c>
      <c r="D34" s="547"/>
      <c r="E34" s="547"/>
      <c r="F34" s="387"/>
      <c r="G34" s="547" t="str">
        <f>C34</f>
        <v>Tipo de cambio de cierre                                         (moneda local por USD)</v>
      </c>
      <c r="H34" s="547"/>
      <c r="I34" s="547"/>
    </row>
    <row r="35" spans="1:14" ht="15" customHeight="1" thickBot="1" x14ac:dyDescent="0.3">
      <c r="A35" s="388"/>
      <c r="B35" s="389"/>
      <c r="C35" s="390" t="s">
        <v>179</v>
      </c>
      <c r="D35" s="390" t="s">
        <v>180</v>
      </c>
      <c r="E35" s="379" t="s">
        <v>64</v>
      </c>
      <c r="F35" s="391"/>
      <c r="G35" s="390" t="s">
        <v>171</v>
      </c>
      <c r="H35" s="390" t="s">
        <v>172</v>
      </c>
      <c r="I35" s="361" t="s">
        <v>64</v>
      </c>
    </row>
    <row r="36" spans="1:14" ht="15" customHeight="1" x14ac:dyDescent="0.25">
      <c r="A36" s="365" t="s">
        <v>67</v>
      </c>
      <c r="B36" s="389"/>
      <c r="C36" s="392">
        <v>20.318200000000001</v>
      </c>
      <c r="D36" s="392">
        <v>16.678000000000001</v>
      </c>
      <c r="E36" s="393">
        <v>0.21826358076507968</v>
      </c>
      <c r="F36" s="394"/>
      <c r="G36" s="392">
        <v>20.2683</v>
      </c>
      <c r="H36" s="392">
        <v>16.8935</v>
      </c>
      <c r="I36" s="395">
        <v>0.1997691419776837</v>
      </c>
      <c r="K36" s="43"/>
      <c r="N36" s="62"/>
    </row>
    <row r="37" spans="1:14" ht="15" customHeight="1" x14ac:dyDescent="0.25">
      <c r="A37" s="372" t="s">
        <v>68</v>
      </c>
      <c r="B37" s="396"/>
      <c r="C37" s="397">
        <v>4192.57</v>
      </c>
      <c r="D37" s="398">
        <v>3842.3</v>
      </c>
      <c r="E37" s="384">
        <v>9.1161543866954631E-2</v>
      </c>
      <c r="F37" s="394"/>
      <c r="G37" s="398">
        <v>4409.1499999999996</v>
      </c>
      <c r="H37" s="398">
        <v>3822.05</v>
      </c>
      <c r="I37" s="384">
        <v>0.15360866550673058</v>
      </c>
    </row>
    <row r="38" spans="1:14" ht="15" customHeight="1" x14ac:dyDescent="0.25">
      <c r="A38" s="372" t="s">
        <v>69</v>
      </c>
      <c r="B38" s="389"/>
      <c r="C38" s="397">
        <v>5.7422000000000004</v>
      </c>
      <c r="D38" s="398">
        <v>4.9962</v>
      </c>
      <c r="E38" s="384">
        <v>0.14931347824346508</v>
      </c>
      <c r="F38" s="394"/>
      <c r="G38" s="398">
        <v>6.1923000000000004</v>
      </c>
      <c r="H38" s="398">
        <v>4.8413000000000004</v>
      </c>
      <c r="I38" s="384">
        <v>0.27905727800384184</v>
      </c>
    </row>
    <row r="39" spans="1:14" ht="15" customHeight="1" x14ac:dyDescent="0.25">
      <c r="A39" s="372" t="s">
        <v>70</v>
      </c>
      <c r="B39" s="389"/>
      <c r="C39" s="397">
        <v>1074</v>
      </c>
      <c r="D39" s="398">
        <v>858</v>
      </c>
      <c r="E39" s="384">
        <v>0.25174825174825166</v>
      </c>
      <c r="F39" s="394"/>
      <c r="G39" s="398">
        <v>1032</v>
      </c>
      <c r="H39" s="398">
        <v>808.45</v>
      </c>
      <c r="I39" s="384">
        <v>0.27651679139093321</v>
      </c>
      <c r="J39" s="399"/>
    </row>
    <row r="40" spans="1:14" ht="15" customHeight="1" x14ac:dyDescent="0.25">
      <c r="A40" s="372" t="s">
        <v>71</v>
      </c>
      <c r="B40" s="389"/>
      <c r="C40" s="397">
        <v>504.21</v>
      </c>
      <c r="D40" s="398">
        <v>506.6</v>
      </c>
      <c r="E40" s="384">
        <v>-4.7177260165812696E-3</v>
      </c>
      <c r="F40" s="394"/>
      <c r="G40" s="398">
        <v>512.73</v>
      </c>
      <c r="H40" s="398">
        <v>526.88</v>
      </c>
      <c r="I40" s="384">
        <v>-2.6856210142726988E-2</v>
      </c>
    </row>
    <row r="41" spans="1:14" ht="15" customHeight="1" x14ac:dyDescent="0.25">
      <c r="A41" s="372" t="s">
        <v>72</v>
      </c>
      <c r="B41" s="389"/>
      <c r="C41" s="397">
        <v>1</v>
      </c>
      <c r="D41" s="398">
        <v>1</v>
      </c>
      <c r="E41" s="384">
        <v>0</v>
      </c>
      <c r="F41" s="394"/>
      <c r="G41" s="398">
        <v>1</v>
      </c>
      <c r="H41" s="398">
        <v>1</v>
      </c>
      <c r="I41" s="384">
        <v>0</v>
      </c>
    </row>
    <row r="42" spans="1:14" ht="15" customHeight="1" x14ac:dyDescent="0.25">
      <c r="A42" s="372" t="s">
        <v>73</v>
      </c>
      <c r="B42" s="389"/>
      <c r="C42" s="397">
        <v>7.7116499999999997</v>
      </c>
      <c r="D42" s="398">
        <v>7.7916499999999997</v>
      </c>
      <c r="E42" s="384">
        <v>-1.0267401641500862E-2</v>
      </c>
      <c r="F42" s="394"/>
      <c r="G42" s="398">
        <v>7.7062499999999998</v>
      </c>
      <c r="H42" s="398">
        <v>7.8270200000000001</v>
      </c>
      <c r="I42" s="384">
        <v>-1.5429882637325587E-2</v>
      </c>
    </row>
    <row r="43" spans="1:14" ht="15" customHeight="1" x14ac:dyDescent="0.25">
      <c r="A43" s="400" t="s">
        <v>74</v>
      </c>
      <c r="B43" s="389"/>
      <c r="C43" s="397">
        <v>36.624299999999998</v>
      </c>
      <c r="D43" s="398">
        <v>36.624299999999998</v>
      </c>
      <c r="E43" s="384">
        <v>0</v>
      </c>
      <c r="F43" s="394"/>
      <c r="G43" s="398">
        <v>36.62429999999997</v>
      </c>
      <c r="H43" s="398">
        <v>36.624299999999998</v>
      </c>
      <c r="I43" s="384">
        <v>0</v>
      </c>
      <c r="K43" s="63"/>
      <c r="L43" s="63"/>
      <c r="M43" s="63"/>
      <c r="N43" s="63"/>
    </row>
    <row r="44" spans="1:14" ht="15" customHeight="1" thickBot="1" x14ac:dyDescent="0.3">
      <c r="A44" s="401" t="s">
        <v>75</v>
      </c>
      <c r="B44" s="402"/>
      <c r="C44" s="405">
        <v>42.127000000000002</v>
      </c>
      <c r="D44" s="405">
        <v>37.552</v>
      </c>
      <c r="E44" s="403">
        <v>0.12183106092884533</v>
      </c>
      <c r="F44" s="377"/>
      <c r="G44" s="404">
        <v>44.066000000000003</v>
      </c>
      <c r="H44" s="404">
        <v>39.021999999999998</v>
      </c>
      <c r="I44" s="386">
        <v>0.12926041720055359</v>
      </c>
      <c r="J44" s="50">
        <v>0</v>
      </c>
      <c r="K44" s="63"/>
      <c r="L44" s="63"/>
      <c r="M44" s="63"/>
      <c r="N44" s="63"/>
    </row>
    <row r="45" spans="1:14" ht="9.9499999999999993" customHeight="1" x14ac:dyDescent="0.25">
      <c r="A45" s="53"/>
      <c r="B45" s="60"/>
      <c r="C45" s="59"/>
      <c r="D45" s="59"/>
      <c r="E45" s="64"/>
      <c r="F45" s="59"/>
      <c r="G45" s="59"/>
      <c r="H45" s="59"/>
      <c r="I45" s="64"/>
      <c r="J45" s="59"/>
      <c r="K45" s="63"/>
      <c r="L45" s="63"/>
      <c r="M45" s="63"/>
      <c r="N45" s="63"/>
    </row>
    <row r="46" spans="1:14" ht="15" customHeight="1" x14ac:dyDescent="0.25">
      <c r="A46" s="548" t="s">
        <v>81</v>
      </c>
      <c r="B46" s="548"/>
      <c r="C46" s="548"/>
      <c r="D46" s="548"/>
      <c r="E46" s="548"/>
      <c r="F46" s="548"/>
      <c r="G46" s="548"/>
      <c r="H46" s="548"/>
      <c r="I46" s="548"/>
      <c r="K46" s="63"/>
      <c r="L46" s="63"/>
      <c r="M46" s="63"/>
      <c r="N46" s="63"/>
    </row>
    <row r="47" spans="1:14" ht="11.1" customHeight="1" x14ac:dyDescent="0.25">
      <c r="K47" s="44"/>
      <c r="L47" s="44"/>
      <c r="M47" s="44"/>
      <c r="N47" s="63"/>
    </row>
    <row r="48" spans="1:14" ht="11.1" customHeight="1" x14ac:dyDescent="0.25">
      <c r="A48" s="61"/>
      <c r="B48" s="60"/>
      <c r="K48" s="44"/>
      <c r="L48" s="44"/>
      <c r="M48" s="44"/>
      <c r="N48" s="44"/>
    </row>
    <row r="49" spans="1:14" ht="11.1" customHeight="1" x14ac:dyDescent="0.25">
      <c r="A49" s="61"/>
      <c r="B49" s="60"/>
      <c r="K49" s="63"/>
      <c r="L49" s="63"/>
      <c r="M49" s="63"/>
      <c r="N49" s="44"/>
    </row>
    <row r="50" spans="1:14" ht="11.1" customHeight="1" x14ac:dyDescent="0.25">
      <c r="A50" s="61"/>
      <c r="B50" s="60"/>
      <c r="N50" s="63"/>
    </row>
  </sheetData>
  <mergeCells count="9">
    <mergeCell ref="A33:I33"/>
    <mergeCell ref="C34:E34"/>
    <mergeCell ref="G34:I34"/>
    <mergeCell ref="A46:I46"/>
    <mergeCell ref="A1:J1"/>
    <mergeCell ref="A2:J2"/>
    <mergeCell ref="A4:D4"/>
    <mergeCell ref="A19:E19"/>
    <mergeCell ref="C20:E2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O50"/>
  <sheetViews>
    <sheetView showGridLines="0" zoomScale="67" zoomScaleNormal="80" workbookViewId="0">
      <selection activeCell="J9" sqref="J9:K9"/>
    </sheetView>
  </sheetViews>
  <sheetFormatPr baseColWidth="10" defaultColWidth="9.85546875" defaultRowHeight="11.1" customHeight="1" x14ac:dyDescent="0.25"/>
  <cols>
    <col min="1" max="1" width="32.42578125" style="120" customWidth="1"/>
    <col min="2" max="2" width="1.7109375" style="121" customWidth="1"/>
    <col min="3" max="3" width="11.28515625" style="122" customWidth="1"/>
    <col min="4" max="4" width="13.140625" style="122" customWidth="1"/>
    <col min="5" max="5" width="13" style="122" customWidth="1"/>
    <col min="6" max="6" width="11.85546875" style="122" customWidth="1"/>
    <col min="7" max="7" width="11.28515625" style="122" customWidth="1"/>
    <col min="8" max="8" width="6.140625" style="122" customWidth="1"/>
    <col min="9" max="9" width="11.140625" style="122" customWidth="1"/>
    <col min="10" max="10" width="11.28515625" style="122" customWidth="1"/>
    <col min="11" max="11" width="12.85546875" style="122" customWidth="1"/>
    <col min="12" max="13" width="11.28515625" style="121" customWidth="1"/>
    <col min="14" max="14" width="4.140625" style="121" customWidth="1"/>
    <col min="15" max="15" width="11.28515625" style="121" customWidth="1"/>
    <col min="16" max="16384" width="9.85546875" style="116"/>
  </cols>
  <sheetData>
    <row r="1" spans="1:15" ht="15" customHeight="1" x14ac:dyDescent="0.25">
      <c r="A1" s="523" t="s">
        <v>14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5" ht="15" customHeight="1" x14ac:dyDescent="0.25">
      <c r="A2" s="523" t="s">
        <v>104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</row>
    <row r="3" spans="1:15" ht="10.5" customHeight="1" x14ac:dyDescent="0.25">
      <c r="A3" s="449"/>
      <c r="B3" s="450"/>
      <c r="C3" s="451"/>
      <c r="D3" s="451"/>
      <c r="E3" s="451"/>
      <c r="F3" s="451"/>
      <c r="G3" s="451"/>
      <c r="H3" s="451"/>
      <c r="I3" s="451"/>
      <c r="J3" s="451"/>
      <c r="K3" s="451"/>
      <c r="L3" s="452"/>
      <c r="M3" s="452"/>
      <c r="N3" s="452"/>
      <c r="O3" s="452"/>
    </row>
    <row r="4" spans="1:15" ht="23.25" customHeight="1" x14ac:dyDescent="0.25">
      <c r="A4" s="554" t="s">
        <v>117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</row>
    <row r="5" spans="1:15" ht="18.75" customHeight="1" thickBot="1" x14ac:dyDescent="0.3">
      <c r="A5" s="422"/>
      <c r="B5" s="101"/>
      <c r="C5" s="552" t="s">
        <v>175</v>
      </c>
      <c r="D5" s="552"/>
      <c r="E5" s="552"/>
      <c r="F5" s="552"/>
      <c r="G5" s="552"/>
      <c r="H5" s="101"/>
      <c r="I5" s="553" t="s">
        <v>176</v>
      </c>
      <c r="J5" s="553"/>
      <c r="K5" s="553"/>
      <c r="L5" s="553"/>
      <c r="M5" s="553"/>
      <c r="N5" s="423"/>
      <c r="O5" s="424" t="s">
        <v>84</v>
      </c>
    </row>
    <row r="6" spans="1:15" ht="24.75" customHeight="1" x14ac:dyDescent="0.25">
      <c r="A6" s="425"/>
      <c r="B6" s="426"/>
      <c r="C6" s="447" t="s">
        <v>86</v>
      </c>
      <c r="D6" s="447" t="s">
        <v>105</v>
      </c>
      <c r="E6" s="447" t="s">
        <v>106</v>
      </c>
      <c r="F6" s="447" t="s">
        <v>87</v>
      </c>
      <c r="G6" s="447" t="s">
        <v>82</v>
      </c>
      <c r="H6" s="101"/>
      <c r="I6" s="427" t="s">
        <v>86</v>
      </c>
      <c r="J6" s="427" t="s">
        <v>105</v>
      </c>
      <c r="K6" s="427" t="s">
        <v>106</v>
      </c>
      <c r="L6" s="427" t="s">
        <v>87</v>
      </c>
      <c r="M6" s="427" t="s">
        <v>82</v>
      </c>
      <c r="N6" s="406"/>
      <c r="O6" s="447" t="s">
        <v>64</v>
      </c>
    </row>
    <row r="7" spans="1:15" ht="18" customHeight="1" x14ac:dyDescent="0.25">
      <c r="A7" s="480" t="s">
        <v>166</v>
      </c>
      <c r="B7" s="426"/>
      <c r="C7" s="437">
        <v>307.915751132781</v>
      </c>
      <c r="D7" s="437">
        <v>30.401666600423013</v>
      </c>
      <c r="E7" s="437">
        <v>87.068859579768002</v>
      </c>
      <c r="F7" s="437">
        <v>38.455188260913992</v>
      </c>
      <c r="G7" s="437">
        <f t="shared" ref="G7:G16" si="0">+SUM(C7:F7)</f>
        <v>463.84146557388601</v>
      </c>
      <c r="H7" s="101"/>
      <c r="I7" s="437">
        <v>332.48840597898095</v>
      </c>
      <c r="J7" s="437">
        <v>31.277694961457986</v>
      </c>
      <c r="K7" s="437">
        <v>89.853582570729003</v>
      </c>
      <c r="L7" s="437">
        <v>36.733515009645977</v>
      </c>
      <c r="M7" s="437">
        <f t="shared" ref="M7" si="1">+SUM(I7:L7)</f>
        <v>490.35319852081398</v>
      </c>
      <c r="N7" s="406"/>
      <c r="O7" s="407">
        <f t="shared" ref="O7:O14" si="2">+G7/M7-1</f>
        <v>-5.406660551394904E-2</v>
      </c>
    </row>
    <row r="8" spans="1:15" ht="18" customHeight="1" x14ac:dyDescent="0.25">
      <c r="A8" s="429" t="s">
        <v>73</v>
      </c>
      <c r="B8" s="426"/>
      <c r="C8" s="408">
        <v>42.046732705732332</v>
      </c>
      <c r="D8" s="408">
        <v>1.8683671272260516</v>
      </c>
      <c r="E8" s="408">
        <v>0.75295526244100031</v>
      </c>
      <c r="F8" s="408">
        <v>2.0903250214989773</v>
      </c>
      <c r="G8" s="408">
        <f>SUM(C8:F8)</f>
        <v>46.758380116898358</v>
      </c>
      <c r="H8" s="414"/>
      <c r="I8" s="408">
        <v>41.309089229702934</v>
      </c>
      <c r="J8" s="408">
        <v>2.3503810909976108</v>
      </c>
      <c r="K8" s="408">
        <v>0</v>
      </c>
      <c r="L8" s="408">
        <v>2.2247892704556569</v>
      </c>
      <c r="M8" s="408">
        <f>SUM(I8:L8)</f>
        <v>45.884259591156201</v>
      </c>
      <c r="N8" s="406"/>
      <c r="O8" s="409">
        <f t="shared" si="2"/>
        <v>1.9050553142425208E-2</v>
      </c>
    </row>
    <row r="9" spans="1:15" ht="18" customHeight="1" thickBot="1" x14ac:dyDescent="0.3">
      <c r="A9" s="430" t="s">
        <v>154</v>
      </c>
      <c r="B9" s="426"/>
      <c r="C9" s="410">
        <v>34.737616617400008</v>
      </c>
      <c r="D9" s="410">
        <v>2.303730198971</v>
      </c>
      <c r="E9" s="410">
        <v>0.18550790649999999</v>
      </c>
      <c r="F9" s="410">
        <v>5.4475355378829997</v>
      </c>
      <c r="G9" s="410">
        <f>+SUM(C9:F9)</f>
        <v>42.674390260754009</v>
      </c>
      <c r="H9" s="101"/>
      <c r="I9" s="410">
        <v>35.578857176634997</v>
      </c>
      <c r="J9" s="410">
        <v>1.6</v>
      </c>
      <c r="K9" s="442">
        <v>1</v>
      </c>
      <c r="L9" s="410">
        <v>5.4203391283200002</v>
      </c>
      <c r="M9" s="410">
        <f>+SUM(I9:L9)</f>
        <v>43.599196304955001</v>
      </c>
      <c r="N9" s="406"/>
      <c r="O9" s="411">
        <f t="shared" si="2"/>
        <v>-2.1211538802972996E-2</v>
      </c>
    </row>
    <row r="10" spans="1:15" ht="18" customHeight="1" thickBot="1" x14ac:dyDescent="0.3">
      <c r="A10" s="431" t="s">
        <v>5</v>
      </c>
      <c r="B10" s="432"/>
      <c r="C10" s="412">
        <v>384.70010045591334</v>
      </c>
      <c r="D10" s="412">
        <v>34.573763926620067</v>
      </c>
      <c r="E10" s="412">
        <v>88.007322748709015</v>
      </c>
      <c r="F10" s="412">
        <v>45.993048820295968</v>
      </c>
      <c r="G10" s="413">
        <f t="shared" si="0"/>
        <v>553.27423595153834</v>
      </c>
      <c r="H10" s="414"/>
      <c r="I10" s="412">
        <v>409.37635238531885</v>
      </c>
      <c r="J10" s="412">
        <v>35.218564482774227</v>
      </c>
      <c r="K10" s="415">
        <v>90.868969771015372</v>
      </c>
      <c r="L10" s="412">
        <v>44.378643408421638</v>
      </c>
      <c r="M10" s="412">
        <f t="shared" ref="M10:M16" si="3">+SUM(I10:L10)</f>
        <v>579.8425300475302</v>
      </c>
      <c r="N10" s="416"/>
      <c r="O10" s="417">
        <f t="shared" si="2"/>
        <v>-4.581984369758807E-2</v>
      </c>
    </row>
    <row r="11" spans="1:15" ht="18" customHeight="1" x14ac:dyDescent="0.25">
      <c r="A11" s="428" t="s">
        <v>68</v>
      </c>
      <c r="B11" s="433"/>
      <c r="C11" s="441">
        <v>61.669985760493987</v>
      </c>
      <c r="D11" s="441">
        <v>9.7643964942189996</v>
      </c>
      <c r="E11" s="441">
        <v>3.529647000872</v>
      </c>
      <c r="F11" s="441">
        <v>6.2167610163559965</v>
      </c>
      <c r="G11" s="437">
        <f t="shared" si="0"/>
        <v>81.180790271940992</v>
      </c>
      <c r="H11" s="101"/>
      <c r="I11" s="441">
        <v>66.023089853118051</v>
      </c>
      <c r="J11" s="441">
        <v>10.581996112269</v>
      </c>
      <c r="K11" s="441">
        <v>4.052724904554001</v>
      </c>
      <c r="L11" s="441">
        <v>7.6500330946839457</v>
      </c>
      <c r="M11" s="441">
        <f>+SUM(I11:L11)</f>
        <v>88.307843964624993</v>
      </c>
      <c r="N11" s="406"/>
      <c r="O11" s="418">
        <f t="shared" si="2"/>
        <v>-8.0706915407639301E-2</v>
      </c>
    </row>
    <row r="12" spans="1:15" ht="18" customHeight="1" x14ac:dyDescent="0.25">
      <c r="A12" s="434" t="s">
        <v>167</v>
      </c>
      <c r="B12" s="433"/>
      <c r="C12" s="419">
        <v>242.39366645599998</v>
      </c>
      <c r="D12" s="419">
        <v>24.110656528999996</v>
      </c>
      <c r="E12" s="419">
        <v>2.8907786180000001</v>
      </c>
      <c r="F12" s="419">
        <v>25.964287917000018</v>
      </c>
      <c r="G12" s="419">
        <f t="shared" si="0"/>
        <v>295.35938952000004</v>
      </c>
      <c r="H12" s="101"/>
      <c r="I12" s="437">
        <v>240.14358379299995</v>
      </c>
      <c r="J12" s="437">
        <v>20.768508612999998</v>
      </c>
      <c r="K12" s="437">
        <v>2.7389253610000002</v>
      </c>
      <c r="L12" s="437">
        <v>24.550593003000007</v>
      </c>
      <c r="M12" s="437">
        <f t="shared" si="3"/>
        <v>288.20161076999995</v>
      </c>
      <c r="N12" s="406"/>
      <c r="O12" s="409">
        <f t="shared" si="2"/>
        <v>2.4836012300126775E-2</v>
      </c>
    </row>
    <row r="13" spans="1:15" ht="18" customHeight="1" x14ac:dyDescent="0.25">
      <c r="A13" s="435" t="s">
        <v>70</v>
      </c>
      <c r="B13" s="433"/>
      <c r="C13" s="419">
        <v>31.435713413417954</v>
      </c>
      <c r="D13" s="419">
        <v>6.2014274953946487</v>
      </c>
      <c r="E13" s="419">
        <v>1.3305743636300009</v>
      </c>
      <c r="F13" s="419">
        <v>4.3079068930487381</v>
      </c>
      <c r="G13" s="419">
        <f t="shared" si="0"/>
        <v>43.275622165491342</v>
      </c>
      <c r="H13" s="101"/>
      <c r="I13" s="419">
        <v>29.427387436285187</v>
      </c>
      <c r="J13" s="419">
        <v>5.1633708741853859</v>
      </c>
      <c r="K13" s="419">
        <v>2.0362907370999999</v>
      </c>
      <c r="L13" s="419">
        <v>3.0211452511697168</v>
      </c>
      <c r="M13" s="419">
        <f t="shared" si="3"/>
        <v>39.648194298740293</v>
      </c>
      <c r="N13" s="406"/>
      <c r="O13" s="409">
        <f t="shared" si="2"/>
        <v>9.1490367491119162E-2</v>
      </c>
    </row>
    <row r="14" spans="1:15" ht="18" customHeight="1" thickBot="1" x14ac:dyDescent="0.3">
      <c r="A14" s="436" t="s">
        <v>75</v>
      </c>
      <c r="B14" s="433"/>
      <c r="C14" s="419">
        <v>10.095177722477141</v>
      </c>
      <c r="D14" s="419">
        <v>2.3071175439209743</v>
      </c>
      <c r="E14" s="419">
        <v>0</v>
      </c>
      <c r="F14" s="419">
        <v>0.98771228778684039</v>
      </c>
      <c r="G14" s="419">
        <f t="shared" si="0"/>
        <v>13.390007554184955</v>
      </c>
      <c r="H14" s="101"/>
      <c r="I14" s="419">
        <v>10.051026194450667</v>
      </c>
      <c r="J14" s="419">
        <v>1.8381519480640238</v>
      </c>
      <c r="K14" s="419">
        <v>0</v>
      </c>
      <c r="L14" s="419">
        <v>0.74333000653146075</v>
      </c>
      <c r="M14" s="419">
        <f t="shared" si="3"/>
        <v>12.632508149046151</v>
      </c>
      <c r="N14" s="406"/>
      <c r="O14" s="409">
        <f t="shared" si="2"/>
        <v>5.996429182561025E-2</v>
      </c>
    </row>
    <row r="15" spans="1:15" ht="18" customHeight="1" thickBot="1" x14ac:dyDescent="0.3">
      <c r="A15" s="431" t="s">
        <v>6</v>
      </c>
      <c r="B15" s="432"/>
      <c r="C15" s="413">
        <v>345.59454335238905</v>
      </c>
      <c r="D15" s="413">
        <v>42.383598062534617</v>
      </c>
      <c r="E15" s="413">
        <v>7.7509999825020017</v>
      </c>
      <c r="F15" s="413">
        <v>37.476668114191597</v>
      </c>
      <c r="G15" s="413">
        <f t="shared" si="0"/>
        <v>433.2058095116173</v>
      </c>
      <c r="H15" s="414"/>
      <c r="I15" s="413">
        <v>345.64508727685387</v>
      </c>
      <c r="J15" s="413">
        <v>38.352027547518404</v>
      </c>
      <c r="K15" s="413">
        <v>8.8279410026540006</v>
      </c>
      <c r="L15" s="413">
        <v>35.965101355385123</v>
      </c>
      <c r="M15" s="413">
        <f t="shared" si="3"/>
        <v>428.79015718241141</v>
      </c>
      <c r="N15" s="416"/>
      <c r="O15" s="417">
        <f>+G15/M15-1</f>
        <v>1.0297933045434693E-2</v>
      </c>
    </row>
    <row r="16" spans="1:15" ht="19.149999999999999" customHeight="1" thickBot="1" x14ac:dyDescent="0.3">
      <c r="A16" s="448" t="s">
        <v>83</v>
      </c>
      <c r="B16" s="453"/>
      <c r="C16" s="420">
        <v>730.29464380830245</v>
      </c>
      <c r="D16" s="420">
        <v>76.957361989154691</v>
      </c>
      <c r="E16" s="420">
        <v>95.758322731211024</v>
      </c>
      <c r="F16" s="420">
        <v>83.469716934487565</v>
      </c>
      <c r="G16" s="420">
        <f t="shared" si="0"/>
        <v>986.48004546315576</v>
      </c>
      <c r="H16" s="101"/>
      <c r="I16" s="420">
        <v>755.02143966217272</v>
      </c>
      <c r="J16" s="420">
        <v>73.57059203029263</v>
      </c>
      <c r="K16" s="420">
        <v>99.696910773669373</v>
      </c>
      <c r="L16" s="420">
        <v>80.343744763806768</v>
      </c>
      <c r="M16" s="420">
        <f t="shared" si="3"/>
        <v>1008.6326872299414</v>
      </c>
      <c r="N16" s="406"/>
      <c r="O16" s="421">
        <f>+G16/M16-1</f>
        <v>-2.1963041697195651E-2</v>
      </c>
    </row>
    <row r="17" spans="1:15" ht="15" customHeight="1" x14ac:dyDescent="0.25">
      <c r="A17" s="117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1:15" ht="15" customHeight="1" x14ac:dyDescent="0.2">
      <c r="A18" s="119" t="s">
        <v>118</v>
      </c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ht="17.25" customHeight="1" x14ac:dyDescent="0.2">
      <c r="A19" s="119" t="s">
        <v>119</v>
      </c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15" ht="23.25" customHeight="1" x14ac:dyDescent="0.25"/>
    <row r="21" spans="1:15" ht="18" customHeight="1" x14ac:dyDescent="0.25">
      <c r="A21" s="445" t="s">
        <v>120</v>
      </c>
      <c r="B21" s="446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</row>
    <row r="22" spans="1:15" ht="18" customHeight="1" thickBot="1" x14ac:dyDescent="0.3">
      <c r="A22" s="422"/>
      <c r="B22" s="101"/>
      <c r="C22" s="552" t="str">
        <f>+C5</f>
        <v>1T 2025</v>
      </c>
      <c r="D22" s="552"/>
      <c r="E22" s="552"/>
      <c r="F22" s="552"/>
      <c r="G22" s="552"/>
      <c r="H22" s="101"/>
      <c r="I22" s="553" t="str">
        <f>+I5</f>
        <v>1T 2024</v>
      </c>
      <c r="J22" s="553"/>
      <c r="K22" s="553"/>
      <c r="L22" s="553"/>
      <c r="M22" s="553"/>
      <c r="N22" s="423"/>
      <c r="O22" s="424" t="str">
        <f>+O5</f>
        <v>A/A</v>
      </c>
    </row>
    <row r="23" spans="1:15" ht="18" customHeight="1" x14ac:dyDescent="0.25">
      <c r="A23" s="425"/>
      <c r="B23" s="426"/>
      <c r="C23" s="447" t="s">
        <v>86</v>
      </c>
      <c r="D23" s="555" t="s">
        <v>121</v>
      </c>
      <c r="E23" s="555"/>
      <c r="F23" s="447" t="s">
        <v>87</v>
      </c>
      <c r="G23" s="447" t="s">
        <v>82</v>
      </c>
      <c r="H23" s="101"/>
      <c r="I23" s="427" t="s">
        <v>86</v>
      </c>
      <c r="J23" s="555" t="s">
        <v>121</v>
      </c>
      <c r="K23" s="555"/>
      <c r="L23" s="427" t="s">
        <v>87</v>
      </c>
      <c r="M23" s="427" t="s">
        <v>82</v>
      </c>
      <c r="N23" s="406"/>
      <c r="O23" s="447" t="s">
        <v>64</v>
      </c>
    </row>
    <row r="24" spans="1:15" s="123" customFormat="1" ht="18" customHeight="1" x14ac:dyDescent="0.25">
      <c r="A24" s="480" t="s">
        <v>166</v>
      </c>
      <c r="B24" s="426"/>
      <c r="C24" s="437">
        <v>1735.5767032328129</v>
      </c>
      <c r="D24" s="556">
        <v>217.318672994</v>
      </c>
      <c r="E24" s="556"/>
      <c r="F24" s="437">
        <v>272.86945277318705</v>
      </c>
      <c r="G24" s="437">
        <f t="shared" ref="G24:G32" si="4">C24+D24+F24</f>
        <v>2225.7648289999997</v>
      </c>
      <c r="H24" s="101"/>
      <c r="I24" s="437">
        <v>1867.4851068226949</v>
      </c>
      <c r="J24" s="556">
        <v>218.90492698599999</v>
      </c>
      <c r="K24" s="556"/>
      <c r="L24" s="437">
        <v>260.65724687493298</v>
      </c>
      <c r="M24" s="437">
        <f t="shared" ref="M24:M32" si="5">I24+J24+L24</f>
        <v>2347.0472806836278</v>
      </c>
      <c r="N24" s="406"/>
      <c r="O24" s="407">
        <f>+G24/M24-1</f>
        <v>-5.1674481669709671E-2</v>
      </c>
    </row>
    <row r="25" spans="1:15" ht="18" customHeight="1" x14ac:dyDescent="0.25">
      <c r="A25" s="429" t="s">
        <v>73</v>
      </c>
      <c r="B25" s="426"/>
      <c r="C25" s="494">
        <v>311.87934223851096</v>
      </c>
      <c r="D25" s="558">
        <v>17.965667999927998</v>
      </c>
      <c r="E25" s="558">
        <v>216.32425384993297</v>
      </c>
      <c r="F25" s="494">
        <v>23.259571923033008</v>
      </c>
      <c r="G25" s="481">
        <f t="shared" si="4"/>
        <v>353.10458216147197</v>
      </c>
      <c r="H25" s="414"/>
      <c r="I25" s="494">
        <v>307.69483877449301</v>
      </c>
      <c r="J25" s="558">
        <v>15.746099999958002</v>
      </c>
      <c r="K25" s="558">
        <v>216.32425384993297</v>
      </c>
      <c r="L25" s="494">
        <v>22.870461641731993</v>
      </c>
      <c r="M25" s="481">
        <f t="shared" si="5"/>
        <v>346.31140041618301</v>
      </c>
      <c r="N25" s="406"/>
      <c r="O25" s="409">
        <f t="shared" ref="O25:O31" si="6">+G25/M25-1</f>
        <v>1.9615818991593148E-2</v>
      </c>
    </row>
    <row r="26" spans="1:15" ht="18" customHeight="1" thickBot="1" x14ac:dyDescent="0.3">
      <c r="A26" s="430" t="s">
        <v>154</v>
      </c>
      <c r="B26" s="426"/>
      <c r="C26" s="442">
        <v>254.99126514161702</v>
      </c>
      <c r="D26" s="557">
        <v>14.944226997677999</v>
      </c>
      <c r="E26" s="557"/>
      <c r="F26" s="438">
        <v>54.274990271542009</v>
      </c>
      <c r="G26" s="438">
        <f t="shared" si="4"/>
        <v>324.21048241083702</v>
      </c>
      <c r="H26" s="101"/>
      <c r="I26" s="438">
        <v>256.256628857865</v>
      </c>
      <c r="J26" s="557">
        <v>15.224378000986</v>
      </c>
      <c r="K26" s="557"/>
      <c r="L26" s="438">
        <v>54.251730047871</v>
      </c>
      <c r="M26" s="438">
        <f t="shared" si="5"/>
        <v>325.73273690672198</v>
      </c>
      <c r="N26" s="406"/>
      <c r="O26" s="411">
        <f t="shared" si="6"/>
        <v>-4.6733236282630042E-3</v>
      </c>
    </row>
    <row r="27" spans="1:15" ht="18" customHeight="1" thickBot="1" x14ac:dyDescent="0.3">
      <c r="A27" s="431" t="str">
        <f>+A10</f>
        <v>México y Centroamérica</v>
      </c>
      <c r="B27" s="432"/>
      <c r="C27" s="439">
        <v>2302.4473106129408</v>
      </c>
      <c r="D27" s="559">
        <v>250.22856799160598</v>
      </c>
      <c r="E27" s="559"/>
      <c r="F27" s="440">
        <v>350.40401496776212</v>
      </c>
      <c r="G27" s="440">
        <f t="shared" si="4"/>
        <v>2903.0798935723087</v>
      </c>
      <c r="H27" s="414"/>
      <c r="I27" s="439">
        <v>2431.4365744550528</v>
      </c>
      <c r="J27" s="560">
        <v>249.87540498694401</v>
      </c>
      <c r="K27" s="560"/>
      <c r="L27" s="440">
        <v>337.77943856453595</v>
      </c>
      <c r="M27" s="440">
        <f t="shared" si="5"/>
        <v>3019.0914180065329</v>
      </c>
      <c r="N27" s="416"/>
      <c r="O27" s="417">
        <f t="shared" si="6"/>
        <v>-3.8425972708976519E-2</v>
      </c>
    </row>
    <row r="28" spans="1:15" ht="18" customHeight="1" x14ac:dyDescent="0.25">
      <c r="A28" s="428" t="str">
        <f>+A11</f>
        <v>Colombia</v>
      </c>
      <c r="B28" s="433"/>
      <c r="C28" s="437">
        <v>446.03134384294009</v>
      </c>
      <c r="D28" s="556">
        <v>97.997142606706007</v>
      </c>
      <c r="E28" s="556"/>
      <c r="F28" s="441">
        <v>47.764411550363995</v>
      </c>
      <c r="G28" s="441">
        <f t="shared" si="4"/>
        <v>591.79289800001015</v>
      </c>
      <c r="H28" s="101"/>
      <c r="I28" s="437">
        <v>479.18312233316908</v>
      </c>
      <c r="J28" s="561">
        <v>109.06193379188099</v>
      </c>
      <c r="K28" s="561"/>
      <c r="L28" s="441">
        <v>65.504826568473973</v>
      </c>
      <c r="M28" s="441">
        <f t="shared" si="5"/>
        <v>653.749882693524</v>
      </c>
      <c r="N28" s="406"/>
      <c r="O28" s="418">
        <f t="shared" si="6"/>
        <v>-9.4771695312959814E-2</v>
      </c>
    </row>
    <row r="29" spans="1:15" ht="18" customHeight="1" x14ac:dyDescent="0.25">
      <c r="A29" s="434" t="s">
        <v>167</v>
      </c>
      <c r="B29" s="433"/>
      <c r="C29" s="437">
        <v>1629.6714212989996</v>
      </c>
      <c r="D29" s="556">
        <v>206.2729314</v>
      </c>
      <c r="E29" s="556"/>
      <c r="F29" s="437">
        <v>292.7199105520001</v>
      </c>
      <c r="G29" s="437">
        <f t="shared" si="4"/>
        <v>2128.6642632509997</v>
      </c>
      <c r="H29" s="101"/>
      <c r="I29" s="437">
        <v>1560.4906046410001</v>
      </c>
      <c r="J29" s="556">
        <v>180.087902364</v>
      </c>
      <c r="K29" s="556"/>
      <c r="L29" s="437">
        <v>274.42497556500001</v>
      </c>
      <c r="M29" s="437">
        <f t="shared" si="5"/>
        <v>2015.0034825700002</v>
      </c>
      <c r="N29" s="406"/>
      <c r="O29" s="409">
        <f t="shared" si="6"/>
        <v>5.6407237835655266E-2</v>
      </c>
    </row>
    <row r="30" spans="1:15" ht="18" customHeight="1" x14ac:dyDescent="0.25">
      <c r="A30" s="435" t="str">
        <f>+A13</f>
        <v>Argentina</v>
      </c>
      <c r="B30" s="433"/>
      <c r="C30" s="437">
        <v>160.13682699999998</v>
      </c>
      <c r="D30" s="556">
        <v>35.714573999999999</v>
      </c>
      <c r="E30" s="556"/>
      <c r="F30" s="437">
        <v>36.323509999999999</v>
      </c>
      <c r="G30" s="437">
        <f t="shared" si="4"/>
        <v>232.17491099999998</v>
      </c>
      <c r="H30" s="101"/>
      <c r="I30" s="437">
        <v>148.66517881999999</v>
      </c>
      <c r="J30" s="556">
        <v>32.338706999999999</v>
      </c>
      <c r="K30" s="556"/>
      <c r="L30" s="437">
        <v>26.697996</v>
      </c>
      <c r="M30" s="437">
        <f t="shared" si="5"/>
        <v>207.70188181999998</v>
      </c>
      <c r="N30" s="406"/>
      <c r="O30" s="409">
        <f t="shared" si="6"/>
        <v>0.11782767188026244</v>
      </c>
    </row>
    <row r="31" spans="1:15" ht="18" customHeight="1" thickBot="1" x14ac:dyDescent="0.3">
      <c r="A31" s="436" t="str">
        <f>+A14</f>
        <v>Uruguay</v>
      </c>
      <c r="B31" s="433"/>
      <c r="C31" s="442">
        <v>49.354307000000006</v>
      </c>
      <c r="D31" s="564">
        <v>8.7312609999999999</v>
      </c>
      <c r="E31" s="564"/>
      <c r="F31" s="438">
        <v>7.9991029999999999</v>
      </c>
      <c r="G31" s="442">
        <f t="shared" si="4"/>
        <v>66.084671000000014</v>
      </c>
      <c r="H31" s="101"/>
      <c r="I31" s="442">
        <v>48.841570379999993</v>
      </c>
      <c r="J31" s="557">
        <v>7.1724509999999997</v>
      </c>
      <c r="K31" s="557"/>
      <c r="L31" s="438">
        <v>6.442558</v>
      </c>
      <c r="M31" s="442">
        <f t="shared" si="5"/>
        <v>62.456579379999994</v>
      </c>
      <c r="N31" s="406"/>
      <c r="O31" s="409">
        <f t="shared" si="6"/>
        <v>5.8089822657848345E-2</v>
      </c>
    </row>
    <row r="32" spans="1:15" ht="17.45" customHeight="1" thickBot="1" x14ac:dyDescent="0.3">
      <c r="A32" s="431" t="str">
        <f>+A15</f>
        <v>Sudamérica</v>
      </c>
      <c r="B32" s="432"/>
      <c r="C32" s="439">
        <v>2285.1938991419397</v>
      </c>
      <c r="D32" s="557">
        <v>348.71590900670606</v>
      </c>
      <c r="E32" s="557"/>
      <c r="F32" s="439">
        <v>384.80693510236409</v>
      </c>
      <c r="G32" s="438">
        <f t="shared" si="4"/>
        <v>3018.71674325101</v>
      </c>
      <c r="H32" s="414"/>
      <c r="I32" s="439">
        <v>2237.1804761741696</v>
      </c>
      <c r="J32" s="560">
        <v>328.66099415588099</v>
      </c>
      <c r="K32" s="560"/>
      <c r="L32" s="440">
        <v>373.07035613347398</v>
      </c>
      <c r="M32" s="439">
        <f t="shared" si="5"/>
        <v>2938.9118264635244</v>
      </c>
      <c r="N32" s="416"/>
      <c r="O32" s="417">
        <f>+G32/M32-1</f>
        <v>2.7154580164290731E-2</v>
      </c>
    </row>
    <row r="33" spans="1:15" ht="24.95" customHeight="1" thickBot="1" x14ac:dyDescent="0.3">
      <c r="A33" s="448" t="str">
        <f>+A16</f>
        <v>TOTAL</v>
      </c>
      <c r="B33" s="453"/>
      <c r="C33" s="420">
        <v>4587.64120975488</v>
      </c>
      <c r="D33" s="562">
        <v>598.94447699831198</v>
      </c>
      <c r="E33" s="562">
        <f t="shared" ref="E33" si="7">+E32+E27</f>
        <v>0</v>
      </c>
      <c r="F33" s="420">
        <v>735.21095007012627</v>
      </c>
      <c r="G33" s="443">
        <f>+G32+G27</f>
        <v>5921.7966368233192</v>
      </c>
      <c r="H33" s="101"/>
      <c r="I33" s="420">
        <v>4668.6170506292219</v>
      </c>
      <c r="J33" s="562">
        <v>578.53639914282496</v>
      </c>
      <c r="K33" s="562">
        <f t="shared" ref="K33" si="8">+K32+K27</f>
        <v>0</v>
      </c>
      <c r="L33" s="444">
        <f>+L32+L27</f>
        <v>710.84979469800987</v>
      </c>
      <c r="M33" s="420">
        <f>+M32+M27</f>
        <v>5958.0032444700573</v>
      </c>
      <c r="N33" s="406"/>
      <c r="O33" s="421">
        <f>+G33/M33-1</f>
        <v>-6.0769701124858688E-3</v>
      </c>
    </row>
    <row r="34" spans="1:15" ht="18" customHeight="1" x14ac:dyDescent="0.25">
      <c r="K34" s="563"/>
      <c r="L34" s="563"/>
    </row>
    <row r="35" spans="1:15" ht="18" customHeight="1" x14ac:dyDescent="0.25">
      <c r="A35" s="445" t="s">
        <v>85</v>
      </c>
      <c r="B35" s="445"/>
      <c r="C35" s="445"/>
      <c r="D35" s="445"/>
      <c r="E35" s="445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ht="25.5" customHeight="1" thickBot="1" x14ac:dyDescent="0.3">
      <c r="A36" s="454" t="s">
        <v>9</v>
      </c>
      <c r="C36" s="496" t="str">
        <f>C22</f>
        <v>1T 2025</v>
      </c>
      <c r="D36" s="497" t="str">
        <f>I22</f>
        <v>1T 2024</v>
      </c>
      <c r="E36" s="455" t="s">
        <v>64</v>
      </c>
    </row>
    <row r="37" spans="1:15" ht="18" customHeight="1" x14ac:dyDescent="0.25">
      <c r="A37" s="456" t="s">
        <v>67</v>
      </c>
      <c r="B37" s="116"/>
      <c r="C37" s="457">
        <v>31262.404170510003</v>
      </c>
      <c r="D37" s="458">
        <v>30854.066473449999</v>
      </c>
      <c r="E37" s="126">
        <f t="shared" ref="E37:E44" si="9">+C37/D37-1</f>
        <v>1.3234485555133624E-2</v>
      </c>
    </row>
    <row r="38" spans="1:15" ht="18" customHeight="1" x14ac:dyDescent="0.25">
      <c r="A38" s="459" t="s">
        <v>73</v>
      </c>
      <c r="B38" s="116"/>
      <c r="C38" s="125">
        <v>4172.7798408991566</v>
      </c>
      <c r="D38" s="460">
        <v>3398.038463957263</v>
      </c>
      <c r="E38" s="461">
        <f t="shared" si="9"/>
        <v>0.22799664723031143</v>
      </c>
    </row>
    <row r="39" spans="1:15" ht="18" customHeight="1" thickBot="1" x14ac:dyDescent="0.3">
      <c r="A39" s="462" t="s">
        <v>154</v>
      </c>
      <c r="B39" s="116"/>
      <c r="C39" s="463">
        <v>4233.8934472066176</v>
      </c>
      <c r="D39" s="463">
        <v>3592.1267783548592</v>
      </c>
      <c r="E39" s="464">
        <f t="shared" si="9"/>
        <v>0.17865924797500554</v>
      </c>
    </row>
    <row r="40" spans="1:15" ht="18" customHeight="1" thickBot="1" x14ac:dyDescent="0.3">
      <c r="A40" s="465" t="s">
        <v>5</v>
      </c>
      <c r="B40" s="466"/>
      <c r="C40" s="467">
        <v>39669.077458615779</v>
      </c>
      <c r="D40" s="468">
        <v>37844.231715762122</v>
      </c>
      <c r="E40" s="469">
        <f t="shared" si="9"/>
        <v>4.8219917808335566E-2</v>
      </c>
    </row>
    <row r="41" spans="1:15" ht="18" customHeight="1" x14ac:dyDescent="0.25">
      <c r="A41" s="459" t="s">
        <v>68</v>
      </c>
      <c r="B41" s="116"/>
      <c r="C41" s="457">
        <v>5364.0500614820248</v>
      </c>
      <c r="D41" s="458">
        <v>4883.6043400279841</v>
      </c>
      <c r="E41" s="470">
        <f t="shared" si="9"/>
        <v>9.8379329692234618E-2</v>
      </c>
    </row>
    <row r="42" spans="1:15" ht="18" customHeight="1" x14ac:dyDescent="0.25">
      <c r="A42" s="434" t="s">
        <v>168</v>
      </c>
      <c r="B42" s="116"/>
      <c r="C42" s="125">
        <v>20309.711103592395</v>
      </c>
      <c r="D42" s="460">
        <v>17836.665717467604</v>
      </c>
      <c r="E42" s="461">
        <f t="shared" si="9"/>
        <v>0.13864953379167244</v>
      </c>
    </row>
    <row r="43" spans="1:15" ht="18" customHeight="1" x14ac:dyDescent="0.25">
      <c r="A43" s="434" t="s">
        <v>70</v>
      </c>
      <c r="B43" s="116"/>
      <c r="C43" s="471">
        <v>3434.3854091426897</v>
      </c>
      <c r="D43" s="460">
        <v>2149.5456345073521</v>
      </c>
      <c r="E43" s="461">
        <f t="shared" si="9"/>
        <v>0.59772621432612949</v>
      </c>
    </row>
    <row r="44" spans="1:15" ht="17.45" customHeight="1" thickBot="1" x14ac:dyDescent="0.3">
      <c r="A44" s="459" t="s">
        <v>75</v>
      </c>
      <c r="B44" s="116"/>
      <c r="C44" s="472">
        <v>1379.5662714160103</v>
      </c>
      <c r="D44" s="463">
        <v>1088.5587137224495</v>
      </c>
      <c r="E44" s="464">
        <f t="shared" si="9"/>
        <v>0.26733289993924858</v>
      </c>
    </row>
    <row r="45" spans="1:15" ht="21" customHeight="1" thickBot="1" x14ac:dyDescent="0.3">
      <c r="A45" s="473" t="s">
        <v>6</v>
      </c>
      <c r="B45" s="466"/>
      <c r="C45" s="467">
        <v>30487.712845633123</v>
      </c>
      <c r="D45" s="474">
        <v>25958.37440572539</v>
      </c>
      <c r="E45" s="475">
        <f>+C45/D45-1</f>
        <v>0.17448467184866323</v>
      </c>
      <c r="G45" s="118"/>
    </row>
    <row r="46" spans="1:15" ht="19.899999999999999" customHeight="1" thickBot="1" x14ac:dyDescent="0.3">
      <c r="A46" s="448" t="str">
        <f>A33</f>
        <v>TOTAL</v>
      </c>
      <c r="B46" s="476"/>
      <c r="C46" s="477">
        <v>70156.790304248905</v>
      </c>
      <c r="D46" s="478">
        <v>63802.606121487508</v>
      </c>
      <c r="E46" s="479">
        <f>+C46/D46-1</f>
        <v>9.9591295231143073E-2</v>
      </c>
      <c r="F46" s="101"/>
    </row>
    <row r="47" spans="1:15" ht="11.1" customHeight="1" x14ac:dyDescent="0.25">
      <c r="C47" s="101"/>
      <c r="D47" s="101"/>
      <c r="E47" s="101"/>
      <c r="F47" s="101"/>
    </row>
    <row r="48" spans="1:15" ht="15.6" customHeight="1" x14ac:dyDescent="0.2">
      <c r="A48" s="119" t="s">
        <v>169</v>
      </c>
      <c r="C48" s="101"/>
      <c r="D48" s="101"/>
      <c r="E48" s="101"/>
    </row>
    <row r="49" spans="1:1" ht="13.9" customHeight="1" x14ac:dyDescent="0.2">
      <c r="A49" s="119" t="s">
        <v>188</v>
      </c>
    </row>
    <row r="50" spans="1:1" ht="11.1" customHeight="1" x14ac:dyDescent="0.25">
      <c r="A50" s="127"/>
    </row>
  </sheetData>
  <mergeCells count="30"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  <mergeCell ref="D27:E27"/>
    <mergeCell ref="J27:K27"/>
    <mergeCell ref="D28:E28"/>
    <mergeCell ref="J28:K28"/>
    <mergeCell ref="D29:E29"/>
    <mergeCell ref="J29:K29"/>
    <mergeCell ref="D23:E23"/>
    <mergeCell ref="J23:K23"/>
    <mergeCell ref="D24:E24"/>
    <mergeCell ref="J24:K24"/>
    <mergeCell ref="D26:E26"/>
    <mergeCell ref="J26:K26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ignoredErrors>
    <ignoredError sqref="G8 M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Silva Moreno, Bryan</cp:lastModifiedBy>
  <dcterms:created xsi:type="dcterms:W3CDTF">2019-04-23T17:24:11Z</dcterms:created>
  <dcterms:modified xsi:type="dcterms:W3CDTF">2025-05-06T17:37:36Z</dcterms:modified>
</cp:coreProperties>
</file>