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printerSettings/printerSettings3.bin" ContentType="application/vnd.openxmlformats-officedocument.spreadsheetml.printerSettings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cocacolafemsa-my.sharepoint.com/personal/jorge_collazo_kof_com_mx/Documents/Investor Relations/Reportes Trimestrales/2024/1Q24/15. Formato PR/Financial Statements Valores/"/>
    </mc:Choice>
  </mc:AlternateContent>
  <xr:revisionPtr revIDLastSave="31" documentId="13_ncr:1_{C81B4B95-168C-44F9-A736-B99D5A2FAD9F}" xr6:coauthVersionLast="47" xr6:coauthVersionMax="47" xr10:uidLastSave="{6B3C224F-4969-4E1B-A7E3-DD4BF5C7E444}"/>
  <bookViews>
    <workbookView xWindow="-60" yWindow="-60" windowWidth="28920" windowHeight="15720" xr2:uid="{00000000-000D-0000-FFFF-FFFF00000000}"/>
  </bookViews>
  <sheets>
    <sheet name="Carátula" sheetId="1" r:id="rId1"/>
    <sheet name="Resumen por división" sheetId="2" r:id="rId2"/>
    <sheet name="Balance Consolidado" sheetId="3" r:id="rId3"/>
    <sheet name="KOF Consolidado" sheetId="4" r:id="rId4"/>
    <sheet name="Div Mex&amp;CA" sheetId="5" r:id="rId5"/>
    <sheet name="Div Sud" sheetId="6" r:id="rId6"/>
    <sheet name="Macroeconómicos" sheetId="7" r:id="rId7"/>
    <sheet name="Volumen T" sheetId="10" r:id="rId8"/>
  </sheets>
  <definedNames>
    <definedName name="ebitdaprom">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L6" i="6"/>
  <c r="K6" i="6"/>
  <c r="J6" i="6"/>
  <c r="M6" i="6"/>
  <c r="M6" i="5"/>
  <c r="N6" i="5"/>
  <c r="L6" i="5"/>
  <c r="K6" i="5"/>
  <c r="J6" i="5"/>
  <c r="M6" i="4"/>
  <c r="N40" i="4"/>
  <c r="N38" i="4"/>
  <c r="M38" i="4"/>
  <c r="K38" i="4"/>
  <c r="N37" i="4"/>
  <c r="M37" i="4"/>
  <c r="K37" i="4"/>
  <c r="N30" i="4"/>
  <c r="N27" i="4"/>
  <c r="N25" i="4"/>
  <c r="L19" i="4"/>
  <c r="L22" i="4" s="1"/>
  <c r="J19" i="4"/>
  <c r="N18" i="4"/>
  <c r="N17" i="4"/>
  <c r="N15" i="4"/>
  <c r="N13" i="4"/>
  <c r="L12" i="4"/>
  <c r="L16" i="4" s="1"/>
  <c r="J12" i="4"/>
  <c r="N12" i="4" s="1"/>
  <c r="N11" i="4"/>
  <c r="N10" i="4"/>
  <c r="N9" i="4"/>
  <c r="N8" i="4"/>
  <c r="N7" i="4"/>
  <c r="N6" i="4"/>
  <c r="L6" i="4"/>
  <c r="K6" i="4"/>
  <c r="J6" i="4"/>
  <c r="N19" i="4" l="1"/>
  <c r="K35" i="4"/>
  <c r="M35" i="4"/>
  <c r="L24" i="4"/>
  <c r="L26" i="4" s="1"/>
  <c r="L28" i="4" s="1"/>
  <c r="L36" i="4"/>
  <c r="J16" i="4"/>
  <c r="J22" i="4"/>
  <c r="N22" i="4" s="1"/>
  <c r="L39" i="4" l="1"/>
  <c r="M39" i="4" s="1"/>
  <c r="M36" i="4"/>
  <c r="J24" i="4"/>
  <c r="J26" i="4" s="1"/>
  <c r="J28" i="4" s="1"/>
  <c r="J36" i="4"/>
  <c r="K36" i="4" l="1"/>
  <c r="J39" i="4"/>
  <c r="N39" i="4" l="1"/>
  <c r="K39" i="4"/>
</calcChain>
</file>

<file path=xl/sharedStrings.xml><?xml version="1.0" encoding="utf-8"?>
<sst xmlns="http://schemas.openxmlformats.org/spreadsheetml/2006/main" count="378" uniqueCount="195">
  <si>
    <t xml:space="preserve"> </t>
  </si>
  <si>
    <t>Ingresos totales</t>
  </si>
  <si>
    <t>Utilidad bruta</t>
  </si>
  <si>
    <t>Utilidad de operación</t>
  </si>
  <si>
    <t>Consolidado</t>
  </si>
  <si>
    <t>México y Centroamérica</t>
  </si>
  <si>
    <t>Sudamérica</t>
  </si>
  <si>
    <t>Coca- Cola FEMSA</t>
  </si>
  <si>
    <t>Δ%</t>
  </si>
  <si>
    <t xml:space="preserve">Resultados consolidados del primer trimestre </t>
  </si>
  <si>
    <t>Expresado en millones de pesos mexicanos</t>
  </si>
  <si>
    <t xml:space="preserve">Utilidad de operación </t>
  </si>
  <si>
    <t>Resultados consolidados acumulados</t>
  </si>
  <si>
    <t>Resultados de división México y Centroamérica</t>
  </si>
  <si>
    <t>Resultados de división Sudamérica</t>
  </si>
  <si>
    <t>COCA-COLA FEMSA</t>
  </si>
  <si>
    <t>% Var.</t>
  </si>
  <si>
    <t>NA</t>
  </si>
  <si>
    <t xml:space="preserve">Efectivo, equivalentes de efectivo y valores negociables </t>
  </si>
  <si>
    <t>Total cuentas por cobrar</t>
  </si>
  <si>
    <t>Inventarios</t>
  </si>
  <si>
    <t>Otros activos circulantes</t>
  </si>
  <si>
    <t>Total activos circulantes</t>
  </si>
  <si>
    <t>Propiedad, planta y equipo</t>
  </si>
  <si>
    <t xml:space="preserve">Millones de pesos </t>
  </si>
  <si>
    <t>Participación no controladora</t>
  </si>
  <si>
    <t>Activos</t>
  </si>
  <si>
    <t>Pasivo y capital</t>
  </si>
  <si>
    <t>Capital</t>
  </si>
  <si>
    <t>Mezcla de la deuda</t>
  </si>
  <si>
    <t>Tasa promedio</t>
  </si>
  <si>
    <t>Moneda</t>
  </si>
  <si>
    <t>Pesos mexicanos</t>
  </si>
  <si>
    <t>U.S. dólares</t>
  </si>
  <si>
    <t xml:space="preserve">Pesos colombianos </t>
  </si>
  <si>
    <t>Reales brasileños</t>
  </si>
  <si>
    <t>Deuda total</t>
  </si>
  <si>
    <t>Perfil de vencimiento de deuda</t>
  </si>
  <si>
    <t>For the Twelve Months of:</t>
  </si>
  <si>
    <t>Δ% 
Reported</t>
  </si>
  <si>
    <r>
      <t xml:space="preserve">Δ% 
Comparable </t>
    </r>
    <r>
      <rPr>
        <b/>
        <vertAlign val="superscript"/>
        <sz val="8"/>
        <color rgb="FFC00000"/>
        <rFont val="Calibri"/>
        <family val="2"/>
        <scheme val="minor"/>
      </rPr>
      <t>(6)</t>
    </r>
  </si>
  <si>
    <r>
      <t xml:space="preserve">2018 </t>
    </r>
    <r>
      <rPr>
        <b/>
        <vertAlign val="superscript"/>
        <sz val="8"/>
        <color rgb="FFC00000"/>
        <rFont val="Calibri"/>
        <family val="2"/>
      </rPr>
      <t>(A)</t>
    </r>
  </si>
  <si>
    <r>
      <t xml:space="preserve">2017 </t>
    </r>
    <r>
      <rPr>
        <b/>
        <vertAlign val="superscript"/>
        <sz val="8"/>
        <color rgb="FFC00000"/>
        <rFont val="Calibri"/>
        <family val="2"/>
      </rPr>
      <t>(A)</t>
    </r>
  </si>
  <si>
    <t>CAPEX</t>
  </si>
  <si>
    <t>ESTADO DE RESULTADOS CONSOLIDADO</t>
  </si>
  <si>
    <r>
      <t xml:space="preserve">Millones de pesos </t>
    </r>
    <r>
      <rPr>
        <b/>
        <vertAlign val="superscript"/>
        <sz val="8"/>
        <color rgb="FF393943"/>
        <rFont val="Calibri"/>
        <family val="2"/>
        <scheme val="minor"/>
      </rPr>
      <t>(1)</t>
    </r>
  </si>
  <si>
    <t xml:space="preserve">Por el primer trimestre de: </t>
  </si>
  <si>
    <t>Precio promedio por caja unidad</t>
  </si>
  <si>
    <t>Ventas netas</t>
  </si>
  <si>
    <t xml:space="preserve">Otros ingresos de operación </t>
  </si>
  <si>
    <t>Costo de ventas</t>
  </si>
  <si>
    <t xml:space="preserve">Gastos de operación </t>
  </si>
  <si>
    <t xml:space="preserve">Otros gastos operativos, neto </t>
  </si>
  <si>
    <t xml:space="preserve">Otro gastos no operativos, neto </t>
  </si>
  <si>
    <t xml:space="preserve">Gastos financieros </t>
  </si>
  <si>
    <t>Productos financieros</t>
  </si>
  <si>
    <t xml:space="preserve">Gastos financieros, neto </t>
  </si>
  <si>
    <t xml:space="preserve">Pérdida (utilidad) cambiaria </t>
  </si>
  <si>
    <t xml:space="preserve">(Utilidad) pérdida por posición monetaria en subsidiarias hiperinflacionarias </t>
  </si>
  <si>
    <t xml:space="preserve">(Utilidad) pérdida en instrumentos financieros </t>
  </si>
  <si>
    <t>Resultado integral de financiamiento</t>
  </si>
  <si>
    <t>Utilidad antes de impuestos</t>
  </si>
  <si>
    <t>Impuestos</t>
  </si>
  <si>
    <t>Resultado de operaciones discontinuas</t>
  </si>
  <si>
    <t>Utilidad neta consolidada</t>
  </si>
  <si>
    <t>Utilidad neta atribuible a la participación controladora</t>
  </si>
  <si>
    <t xml:space="preserve">Depreciación </t>
  </si>
  <si>
    <t>Amortización y otros cargos virtuales</t>
  </si>
  <si>
    <r>
      <t xml:space="preserve">Δ% 
Comparable </t>
    </r>
    <r>
      <rPr>
        <b/>
        <vertAlign val="superscript"/>
        <sz val="9"/>
        <color rgb="FFC00000"/>
        <rFont val="Calibri"/>
        <family val="2"/>
        <scheme val="minor"/>
      </rPr>
      <t>(6)</t>
    </r>
  </si>
  <si>
    <t xml:space="preserve">División México y Centroamérica </t>
  </si>
  <si>
    <t>RESULTADO DE OPERACIONES</t>
  </si>
  <si>
    <t>Por el primer trimestre de:</t>
  </si>
  <si>
    <t>División Sudamérica</t>
  </si>
  <si>
    <t>Δ %</t>
  </si>
  <si>
    <t>INFORMACIÓN MACROECONÓMICA</t>
  </si>
  <si>
    <r>
      <t xml:space="preserve">Inflación </t>
    </r>
    <r>
      <rPr>
        <b/>
        <vertAlign val="superscript"/>
        <sz val="10"/>
        <color theme="0"/>
        <rFont val="Calibri"/>
        <family val="2"/>
        <scheme val="minor"/>
      </rPr>
      <t>(1)</t>
    </r>
  </si>
  <si>
    <t>México</t>
  </si>
  <si>
    <t>Colombia</t>
  </si>
  <si>
    <t>Brasil</t>
  </si>
  <si>
    <t>Argentina</t>
  </si>
  <si>
    <t>Costa Rica</t>
  </si>
  <si>
    <t>Panamá</t>
  </si>
  <si>
    <t>Guatemala</t>
  </si>
  <si>
    <t>Nicaragua</t>
  </si>
  <si>
    <t>Uruguay</t>
  </si>
  <si>
    <t>ESTADO DE SITUACIÓN FINANCIERA CONSOLIDADO</t>
  </si>
  <si>
    <r>
      <t xml:space="preserve">Tipo de cambio promedio de cada periodo 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</si>
  <si>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t>Tipo de cambio trimestral                                             (moneda local por USD)</t>
  </si>
  <si>
    <t>Tipo de cambio de cierre de periodo</t>
  </si>
  <si>
    <t>Tipo de cambio de cierre                                         (moneda local por USD)</t>
  </si>
  <si>
    <r>
      <rPr>
        <i/>
        <vertAlign val="superscript"/>
        <sz val="9"/>
        <rFont val="Calibri"/>
        <family val="2"/>
        <scheme val="minor"/>
      </rPr>
      <t>(2)</t>
    </r>
    <r>
      <rPr>
        <i/>
        <sz val="9"/>
        <rFont val="Calibri"/>
        <family val="2"/>
        <scheme val="minor"/>
      </rPr>
      <t xml:space="preserve"> Tipo de cambio promedio para cada periodo calculado con el promedio de cada mes.</t>
    </r>
  </si>
  <si>
    <t>Total</t>
  </si>
  <si>
    <t>TOTAL</t>
  </si>
  <si>
    <t>A/A</t>
  </si>
  <si>
    <t>Ingresos</t>
  </si>
  <si>
    <t>Refrescos</t>
  </si>
  <si>
    <t>Otros</t>
  </si>
  <si>
    <t xml:space="preserve">Transacciones (millones de transacciones) </t>
  </si>
  <si>
    <r>
      <t>Volumen (milliones de cajas unidad)</t>
    </r>
    <r>
      <rPr>
        <b/>
        <vertAlign val="superscript"/>
        <sz val="8"/>
        <color indexed="8"/>
        <rFont val="Calibri"/>
        <family val="2"/>
        <scheme val="minor"/>
      </rPr>
      <t xml:space="preserve"> </t>
    </r>
  </si>
  <si>
    <r>
      <t xml:space="preserve">Ingresos totales </t>
    </r>
    <r>
      <rPr>
        <b/>
        <vertAlign val="superscript"/>
        <sz val="8"/>
        <color indexed="8"/>
        <rFont val="Calibri"/>
        <family val="2"/>
        <scheme val="minor"/>
      </rPr>
      <t>(2)</t>
    </r>
  </si>
  <si>
    <r>
      <t xml:space="preserve">Método de participación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(3)</t>
    </r>
  </si>
  <si>
    <t xml:space="preserve">Transacciones (milliones de transacciones) </t>
  </si>
  <si>
    <r>
      <t>Volumen (milliones de cajas unidad)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</si>
  <si>
    <r>
      <t>Ingresos totales</t>
    </r>
    <r>
      <rPr>
        <b/>
        <vertAlign val="superscript"/>
        <sz val="9"/>
        <color indexed="8"/>
        <rFont val="Calibri"/>
        <family val="2"/>
        <scheme val="minor"/>
      </rPr>
      <t xml:space="preserve"> </t>
    </r>
    <r>
      <rPr>
        <b/>
        <vertAlign val="superscript"/>
        <sz val="10"/>
        <color indexed="8"/>
        <rFont val="Calibri"/>
        <family val="2"/>
        <scheme val="minor"/>
      </rPr>
      <t>(2)</t>
    </r>
  </si>
  <si>
    <r>
      <t>Método de participación operativo (utilidad) pérdida en los resultados de asociadas</t>
    </r>
    <r>
      <rPr>
        <sz val="10"/>
        <color indexed="8"/>
        <rFont val="Calibri"/>
        <family val="2"/>
        <scheme val="minor"/>
      </rPr>
      <t xml:space="preserve"> </t>
    </r>
    <r>
      <rPr>
        <vertAlign val="superscript"/>
        <sz val="10"/>
        <color indexed="8"/>
        <rFont val="Calibri"/>
        <family val="2"/>
        <scheme val="minor"/>
      </rPr>
      <t>(3)</t>
    </r>
  </si>
  <si>
    <r>
      <rPr>
        <b/>
        <sz val="10"/>
        <color indexed="8"/>
        <rFont val="Calibri"/>
        <family val="2"/>
        <scheme val="minor"/>
      </rPr>
      <t>Utilidad de operación</t>
    </r>
    <r>
      <rPr>
        <b/>
        <vertAlign val="superscript"/>
        <sz val="10"/>
        <color indexed="8"/>
        <rFont val="Calibri"/>
        <family val="2"/>
        <scheme val="minor"/>
      </rPr>
      <t xml:space="preserve"> (4)</t>
    </r>
  </si>
  <si>
    <t>U12M</t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</si>
  <si>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Después del efecto de los swaps de monedas.</t>
    </r>
  </si>
  <si>
    <r>
      <t xml:space="preserve">Deuda neta incluyendo efecto de coberturas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</si>
  <si>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Capitalización </t>
    </r>
    <r>
      <rPr>
        <vertAlign val="superscript"/>
        <sz val="12"/>
        <rFont val="Calibri"/>
        <family val="2"/>
        <scheme val="minor"/>
      </rPr>
      <t>(2)</t>
    </r>
  </si>
  <si>
    <r>
      <rPr>
        <i/>
        <vertAlign val="superscript"/>
        <sz val="12"/>
        <rFont val="Calibri"/>
        <family val="2"/>
        <scheme val="minor"/>
      </rPr>
      <t>(1)</t>
    </r>
    <r>
      <rPr>
        <i/>
        <sz val="12"/>
        <rFont val="Calibri"/>
        <family val="2"/>
        <scheme val="minor"/>
      </rPr>
      <t xml:space="preserve"> Deuda neta = Deuda total - caja</t>
    </r>
  </si>
  <si>
    <r>
      <rPr>
        <i/>
        <vertAlign val="superscript"/>
        <sz val="12"/>
        <rFont val="Calibri"/>
        <family val="2"/>
        <scheme val="minor"/>
      </rPr>
      <t>(3)</t>
    </r>
    <r>
      <rPr>
        <i/>
        <sz val="12"/>
        <rFont val="Calibri"/>
        <family val="2"/>
        <scheme val="minor"/>
      </rPr>
      <t xml:space="preserve">  Después del efecto de los swaps de monedas.</t>
    </r>
  </si>
  <si>
    <t>Δ% Reportado</t>
  </si>
  <si>
    <r>
      <rPr>
        <i/>
        <vertAlign val="superscript"/>
        <sz val="9"/>
        <color theme="1"/>
        <rFont val="Calibri"/>
        <family val="2"/>
        <scheme val="minor"/>
      </rPr>
      <t>(1)</t>
    </r>
    <r>
      <rPr>
        <i/>
        <sz val="9"/>
        <color theme="1"/>
        <rFont val="Calibri"/>
        <family val="2"/>
        <scheme val="minor"/>
      </rPr>
      <t xml:space="preserve"> Fuente: inflación estimada por la compañía basada en información histórica publicada por los Bancos Centrales de cada país.</t>
    </r>
  </si>
  <si>
    <t xml:space="preserve">TRIMESTRAL - VOLUMEN, TRANSACCIONES E INGRESOS </t>
  </si>
  <si>
    <r>
      <t xml:space="preserve">Agua </t>
    </r>
    <r>
      <rPr>
        <vertAlign val="superscript"/>
        <sz val="12"/>
        <color rgb="FFC00000"/>
        <rFont val="Calibri"/>
        <family val="2"/>
        <scheme val="minor"/>
      </rPr>
      <t>(1)</t>
    </r>
  </si>
  <si>
    <r>
      <t xml:space="preserve">Garrafón </t>
    </r>
    <r>
      <rPr>
        <vertAlign val="superscript"/>
        <sz val="12"/>
        <color rgb="FFC00000"/>
        <rFont val="Calibri"/>
        <family val="2"/>
        <scheme val="minor"/>
      </rPr>
      <t>(2)</t>
    </r>
  </si>
  <si>
    <t xml:space="preserve">RESUMEN FINANCIERO DE LOS RESULTADOS DEL PRIMER TRIMESTRE </t>
  </si>
  <si>
    <t xml:space="preserve">Cambio contra el mismo periodo del año anterior </t>
  </si>
  <si>
    <t>Activos Corrientes</t>
  </si>
  <si>
    <t>Activos no corrientes</t>
  </si>
  <si>
    <t>Pasivos no corrientes</t>
  </si>
  <si>
    <t xml:space="preserve">Utilidad neta mayoritaria </t>
  </si>
  <si>
    <t xml:space="preserve">Pasivo Corriente </t>
  </si>
  <si>
    <t>Préstamos bancarios y documentos por pagar</t>
  </si>
  <si>
    <r>
      <t xml:space="preserve">% Deuda Total </t>
    </r>
    <r>
      <rPr>
        <vertAlign val="superscript"/>
        <sz val="11"/>
        <rFont val="Calibri"/>
        <family val="2"/>
        <scheme val="minor"/>
      </rPr>
      <t xml:space="preserve">(1) </t>
    </r>
  </si>
  <si>
    <r>
      <t xml:space="preserve">% Tasa de interés variable </t>
    </r>
    <r>
      <rPr>
        <vertAlign val="superscript"/>
        <sz val="11"/>
        <rFont val="Calibri"/>
        <family val="2"/>
        <scheme val="minor"/>
      </rPr>
      <t>(1) (2)</t>
    </r>
  </si>
  <si>
    <t>% de Ing.</t>
  </si>
  <si>
    <t>Volumen</t>
  </si>
  <si>
    <r>
      <rPr>
        <i/>
        <vertAlign val="superscript"/>
        <sz val="10"/>
        <color theme="1"/>
        <rFont val="Calibri"/>
        <family val="2"/>
        <scheme val="minor"/>
      </rPr>
      <t>(1)</t>
    </r>
    <r>
      <rPr>
        <i/>
        <sz val="10"/>
        <color theme="1"/>
        <rFont val="Calibri"/>
        <family val="2"/>
        <scheme val="minor"/>
      </rPr>
      <t xml:space="preserve"> Excluye presentaciones mayores a 5.0 litros; incluye agua saborizada. </t>
    </r>
  </si>
  <si>
    <r>
      <rPr>
        <i/>
        <vertAlign val="superscript"/>
        <sz val="10"/>
        <color theme="1"/>
        <rFont val="Calibri"/>
        <family val="2"/>
        <scheme val="minor"/>
      </rPr>
      <t>(2)</t>
    </r>
    <r>
      <rPr>
        <i/>
        <sz val="10"/>
        <color theme="1"/>
        <rFont val="Calibri"/>
        <family val="2"/>
        <scheme val="minor"/>
      </rPr>
      <t xml:space="preserve"> Garrafón: Agua embotellada no carbonatada en presentaciones de 5.0, 19.0 y 20.0 litros; incluye agua saborizada.</t>
    </r>
  </si>
  <si>
    <t>Transacciones</t>
  </si>
  <si>
    <t>Agua</t>
  </si>
  <si>
    <t>Razones Financieras</t>
  </si>
  <si>
    <t>Reportado</t>
  </si>
  <si>
    <r>
      <t xml:space="preserve">Comparable </t>
    </r>
    <r>
      <rPr>
        <b/>
        <vertAlign val="superscript"/>
        <sz val="10"/>
        <color theme="1"/>
        <rFont val="Calibri"/>
        <family val="2"/>
        <scheme val="minor"/>
      </rPr>
      <t>(2)</t>
    </r>
  </si>
  <si>
    <r>
      <t>Comparable</t>
    </r>
    <r>
      <rPr>
        <b/>
        <vertAlign val="superscript"/>
        <sz val="10"/>
        <color theme="0"/>
        <rFont val="Calibri"/>
        <family val="2"/>
        <scheme val="minor"/>
      </rPr>
      <t xml:space="preserve"> (1)</t>
    </r>
  </si>
  <si>
    <r>
      <t xml:space="preserve">Flujo operativo </t>
    </r>
    <r>
      <rPr>
        <vertAlign val="superscript"/>
        <sz val="10"/>
        <color indexed="8"/>
        <rFont val="Calibri"/>
        <family val="2"/>
        <scheme val="minor"/>
      </rPr>
      <t>(2)</t>
    </r>
  </si>
  <si>
    <t>Depreciación acumulada</t>
  </si>
  <si>
    <t>Total propiedad, planta y equipo, neto</t>
  </si>
  <si>
    <t>Activos por Derechos de Uso</t>
  </si>
  <si>
    <t>Inversión en acciones</t>
  </si>
  <si>
    <t>Activos intangibles</t>
  </si>
  <si>
    <t>Otros activos no circulantes</t>
  </si>
  <si>
    <t xml:space="preserve">Total activos  </t>
  </si>
  <si>
    <t>Deuda a corto plazo y documentos</t>
  </si>
  <si>
    <t>Proveedores</t>
  </si>
  <si>
    <t>Vencimiento CP del pasivo por Arrendamiento a LP</t>
  </si>
  <si>
    <t>Otros pasivos corto plazo</t>
  </si>
  <si>
    <t>Pasivo circulante</t>
  </si>
  <si>
    <t>Obligaciones por Arrendamiento LP</t>
  </si>
  <si>
    <t>Otros pasivos de largo plazo</t>
  </si>
  <si>
    <t>Total pasivo</t>
  </si>
  <si>
    <t>Total participación controladora</t>
  </si>
  <si>
    <t>Total Pasivo y Capital</t>
  </si>
  <si>
    <t>Total Capital</t>
  </si>
  <si>
    <t>Otros ingresos de operación</t>
  </si>
  <si>
    <t>Gastos de operación</t>
  </si>
  <si>
    <t>Otros gastos operativos, neto</t>
  </si>
  <si>
    <t>Depreciación, amortización y otros cargos virtuales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</si>
  <si>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Calculado sobre la ponderación de la mezcla de deuda remanente para cada año.</t>
    </r>
  </si>
  <si>
    <r>
      <t xml:space="preserve">Δ% Comparable </t>
    </r>
    <r>
      <rPr>
        <b/>
        <vertAlign val="superscript"/>
        <sz val="8"/>
        <color rgb="FFC00000"/>
        <rFont val="Calibri"/>
        <family val="2"/>
        <scheme val="minor"/>
      </rPr>
      <t>(7)</t>
    </r>
  </si>
  <si>
    <r>
      <t xml:space="preserve">Utilidad de operación  </t>
    </r>
    <r>
      <rPr>
        <b/>
        <vertAlign val="superscript"/>
        <sz val="8"/>
        <color indexed="8"/>
        <rFont val="Calibri"/>
        <family val="2"/>
        <scheme val="minor"/>
      </rPr>
      <t>(5)</t>
    </r>
  </si>
  <si>
    <r>
      <t xml:space="preserve">Método de participación  no operativo (utilidad) pérdida en los resultados de asociadas </t>
    </r>
    <r>
      <rPr>
        <vertAlign val="superscript"/>
        <sz val="8"/>
        <color indexed="8"/>
        <rFont val="Calibri"/>
        <family val="2"/>
        <scheme val="minor"/>
      </rPr>
      <t>(4)</t>
    </r>
  </si>
  <si>
    <r>
      <t xml:space="preserve">Utilidad de operación </t>
    </r>
    <r>
      <rPr>
        <vertAlign val="superscript"/>
        <sz val="8"/>
        <color indexed="8"/>
        <rFont val="Calibri"/>
        <family val="2"/>
        <scheme val="minor"/>
      </rPr>
      <t>(5)</t>
    </r>
  </si>
  <si>
    <r>
      <t xml:space="preserve"> Brasil </t>
    </r>
    <r>
      <rPr>
        <vertAlign val="superscript"/>
        <sz val="12"/>
        <rFont val="Calibri"/>
        <family val="2"/>
        <scheme val="minor"/>
      </rPr>
      <t>(3)</t>
    </r>
  </si>
  <si>
    <t>Centroamérica Sur</t>
  </si>
  <si>
    <t>1T23</t>
  </si>
  <si>
    <t>1T 2023</t>
  </si>
  <si>
    <t>Mar-23</t>
  </si>
  <si>
    <t>Mar-22</t>
  </si>
  <si>
    <t>Ene-23</t>
  </si>
  <si>
    <t>Ene-22</t>
  </si>
  <si>
    <r>
      <rPr>
        <i/>
        <vertAlign val="superscript"/>
        <sz val="12"/>
        <rFont val="Calibri"/>
        <family val="2"/>
        <scheme val="minor"/>
      </rPr>
      <t>(2)</t>
    </r>
    <r>
      <rPr>
        <i/>
        <sz val="12"/>
        <rFont val="Calibri"/>
        <family val="2"/>
        <scheme val="minor"/>
      </rPr>
      <t xml:space="preserve"> Deuda total / (deuda total + capital social)</t>
    </r>
  </si>
  <si>
    <r>
      <t xml:space="preserve">Δ% Comparable </t>
    </r>
    <r>
      <rPr>
        <b/>
        <vertAlign val="superscript"/>
        <sz val="8"/>
        <color rgb="FF404040"/>
        <rFont val="Calibri"/>
        <family val="2"/>
        <scheme val="minor"/>
      </rPr>
      <t>(7)</t>
    </r>
  </si>
  <si>
    <r>
      <t xml:space="preserve">Δ% Comparable </t>
    </r>
    <r>
      <rPr>
        <b/>
        <vertAlign val="superscript"/>
        <sz val="9"/>
        <color rgb="FF404040"/>
        <rFont val="Calibri"/>
        <family val="2"/>
        <scheme val="minor"/>
      </rPr>
      <t>(6)</t>
    </r>
  </si>
  <si>
    <t>1T24</t>
  </si>
  <si>
    <r>
      <t xml:space="preserve">EBITDA Ajustado </t>
    </r>
    <r>
      <rPr>
        <vertAlign val="superscript"/>
        <sz val="10"/>
        <rFont val="Calibri"/>
        <family val="2"/>
        <scheme val="minor"/>
      </rPr>
      <t>(2)</t>
    </r>
  </si>
  <si>
    <t>1T 2024</t>
  </si>
  <si>
    <t xml:space="preserve"> Mar-24</t>
  </si>
  <si>
    <t xml:space="preserve"> Dec-23</t>
  </si>
  <si>
    <t>31 de marzo de 2024</t>
  </si>
  <si>
    <t>Año 2023</t>
  </si>
  <si>
    <r>
      <t xml:space="preserve">Deuda neta incluyendo efecto de coberturas / EBITDA Ajustado </t>
    </r>
    <r>
      <rPr>
        <vertAlign val="superscript"/>
        <sz val="12"/>
        <color rgb="FF000000"/>
        <rFont val="Calibri"/>
        <family val="2"/>
        <scheme val="minor"/>
      </rPr>
      <t>(1)(3)</t>
    </r>
  </si>
  <si>
    <r>
      <t xml:space="preserve">EBITDA Ajustado / Gasto financiero, neto </t>
    </r>
    <r>
      <rPr>
        <vertAlign val="superscript"/>
        <sz val="12"/>
        <color rgb="FF000000"/>
        <rFont val="Calibri"/>
        <family val="2"/>
        <scheme val="minor"/>
      </rPr>
      <t>(1)</t>
    </r>
  </si>
  <si>
    <t>EBITDA Ajustado y CAPEX</t>
  </si>
  <si>
    <r>
      <t xml:space="preserve">EBITDA Ajustado </t>
    </r>
    <r>
      <rPr>
        <b/>
        <vertAlign val="superscript"/>
        <sz val="8"/>
        <color indexed="8"/>
        <rFont val="Calibri"/>
        <family val="2"/>
        <scheme val="minor"/>
      </rPr>
      <t>(5)(6)</t>
    </r>
  </si>
  <si>
    <r>
      <t xml:space="preserve">EBITDA Ajustado </t>
    </r>
    <r>
      <rPr>
        <b/>
        <vertAlign val="superscript"/>
        <sz val="10"/>
        <color indexed="8"/>
        <rFont val="Calibri"/>
        <family val="2"/>
        <scheme val="minor"/>
      </rPr>
      <t>(4)(5)</t>
    </r>
  </si>
  <si>
    <t>Pesos argentinos</t>
  </si>
  <si>
    <r>
      <rPr>
        <i/>
        <vertAlign val="superscript"/>
        <sz val="10"/>
        <color theme="1"/>
        <rFont val="Calibri"/>
        <family val="2"/>
        <scheme val="minor"/>
      </rPr>
      <t>(3)</t>
    </r>
    <r>
      <rPr>
        <i/>
        <sz val="10"/>
        <color theme="1"/>
        <rFont val="Calibri"/>
        <family val="2"/>
        <scheme val="minor"/>
      </rPr>
      <t xml:space="preserve">  Volumen y transacciones de Brasil no incluye cerveza. </t>
    </r>
  </si>
  <si>
    <t xml:space="preserve"> México</t>
  </si>
  <si>
    <r>
      <t xml:space="preserve">Brasil </t>
    </r>
    <r>
      <rPr>
        <vertAlign val="superscript"/>
        <sz val="12"/>
        <rFont val="Calibri"/>
        <family val="2"/>
        <scheme val="minor"/>
      </rPr>
      <t>(4)</t>
    </r>
  </si>
  <si>
    <r>
      <rPr>
        <i/>
        <vertAlign val="superscript"/>
        <sz val="10"/>
        <color theme="1"/>
        <rFont val="Calibri"/>
        <family val="2"/>
        <scheme val="minor"/>
      </rPr>
      <t>(4)</t>
    </r>
    <r>
      <rPr>
        <i/>
        <sz val="10"/>
        <color theme="1"/>
        <rFont val="Calibri"/>
        <family val="2"/>
        <scheme val="minor"/>
      </rPr>
      <t xml:space="preserve"> Brasil incluye ingresos de cerveza por Ps. 1,496 millones para el primer trimestre de 2024 y Ps. 1,450 millones para el mismo periodo del año anterior.</t>
    </r>
  </si>
  <si>
    <t>EBITDA Ajustado (2)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</si>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</sst>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-* #,##0_-;\-* #,##0_-;_-* &quot;-&quot;??_-;_-@_-"/>
    <numFmt numFmtId="169" formatCode="_(* #,##0.0_);_(* \(#,##0.0\);_(* &quot;-&quot;??_);_(@_)"/>
    <numFmt numFmtId="170" formatCode="[$-409]mmm\-yy;@"/>
    <numFmt numFmtId="171" formatCode="_(* #,##0.0000_);_(* \(#,##0.0000\);_(* &quot;-&quot;??_);_(@_)"/>
    <numFmt numFmtId="172" formatCode="0.0%;\(0.0%\)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39394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850026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393943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9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"/>
      <color rgb="FF393943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vertAlign val="superscript"/>
      <sz val="8"/>
      <color rgb="FFC0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vertAlign val="superscript"/>
      <sz val="8"/>
      <color rgb="FFC00000"/>
      <name val="Calibri"/>
      <family val="2"/>
    </font>
    <font>
      <sz val="9"/>
      <color rgb="FFFF0000"/>
      <name val="Calibri"/>
      <family val="2"/>
      <scheme val="minor"/>
    </font>
    <font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2"/>
      <name val="Arial Narrow"/>
      <family val="2"/>
    </font>
    <font>
      <sz val="11"/>
      <color indexed="8"/>
      <name val="Arial Narrow"/>
      <family val="2"/>
    </font>
    <font>
      <b/>
      <sz val="8"/>
      <color rgb="FF85002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vertAlign val="superscript"/>
      <sz val="9"/>
      <color rgb="FFC00000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rgb="FF850026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indexed="12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39394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vertAlign val="superscript"/>
      <sz val="12"/>
      <color rgb="FFC0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b/>
      <sz val="10.5"/>
      <color indexed="8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indexed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Trebuchet MS"/>
      <family val="2"/>
    </font>
    <font>
      <b/>
      <sz val="9"/>
      <color theme="0"/>
      <name val="Trebuchet MS"/>
      <family val="2"/>
    </font>
    <font>
      <b/>
      <sz val="12"/>
      <color rgb="FF404040"/>
      <name val="Calibri"/>
      <family val="2"/>
      <scheme val="minor"/>
    </font>
    <font>
      <b/>
      <sz val="12"/>
      <color theme="0"/>
      <name val="Trade Gothic Next"/>
      <family val="2"/>
    </font>
    <font>
      <b/>
      <sz val="10"/>
      <color theme="0"/>
      <name val="Trebuchet MS"/>
      <family val="2"/>
    </font>
    <font>
      <b/>
      <sz val="8"/>
      <color theme="0"/>
      <name val="Trebuchet MS"/>
      <family val="2"/>
    </font>
    <font>
      <b/>
      <sz val="8"/>
      <color rgb="FF404040"/>
      <name val="Calibri"/>
      <family val="2"/>
      <scheme val="minor"/>
    </font>
    <font>
      <b/>
      <sz val="9"/>
      <color rgb="FF404040"/>
      <name val="Calibri"/>
      <family val="2"/>
      <scheme val="minor"/>
    </font>
    <font>
      <b/>
      <sz val="14"/>
      <color theme="0"/>
      <name val="Trebuchet MS"/>
      <family val="2"/>
    </font>
    <font>
      <b/>
      <vertAlign val="superscript"/>
      <sz val="8"/>
      <color rgb="FF404040"/>
      <name val="Calibri"/>
      <family val="2"/>
      <scheme val="minor"/>
    </font>
    <font>
      <b/>
      <vertAlign val="superscript"/>
      <sz val="9"/>
      <color rgb="FF40404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indexed="64"/>
      </top>
      <bottom style="medium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/>
      <top style="thin">
        <color rgb="FF404040"/>
      </top>
      <bottom/>
      <diagonal/>
    </border>
    <border>
      <left/>
      <right/>
      <top style="medium">
        <color rgb="FFC0000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medium">
        <color rgb="FFC00000"/>
      </bottom>
      <diagonal/>
    </border>
    <border>
      <left/>
      <right/>
      <top/>
      <bottom style="medium">
        <color rgb="FF404040"/>
      </bottom>
      <diagonal/>
    </border>
    <border>
      <left/>
      <right/>
      <top style="thin">
        <color rgb="FF404040"/>
      </top>
      <bottom style="medium">
        <color rgb="FF404040"/>
      </bottom>
      <diagonal/>
    </border>
    <border>
      <left/>
      <right/>
      <top/>
      <bottom style="dotted">
        <color rgb="FFC00000"/>
      </bottom>
      <diagonal/>
    </border>
    <border>
      <left/>
      <right/>
      <top style="dotted">
        <color rgb="FFC00000"/>
      </top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/>
      <top style="dotted">
        <color rgb="FFC00000"/>
      </top>
      <bottom style="medium">
        <color rgb="FF404040"/>
      </bottom>
      <diagonal/>
    </border>
    <border>
      <left/>
      <right/>
      <top style="thin">
        <color rgb="FF40404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404040"/>
      </bottom>
      <diagonal/>
    </border>
    <border>
      <left/>
      <right/>
      <top/>
      <bottom style="thick">
        <color rgb="FFC00000"/>
      </bottom>
      <diagonal/>
    </border>
    <border>
      <left/>
      <right/>
      <top style="dotted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n">
        <color rgb="FF404040"/>
      </bottom>
      <diagonal/>
    </border>
    <border>
      <left/>
      <right/>
      <top style="thin">
        <color rgb="FFC00000"/>
      </top>
      <bottom style="medium">
        <color rgb="FF404040"/>
      </bottom>
      <diagonal/>
    </border>
    <border>
      <left/>
      <right/>
      <top style="medium">
        <color rgb="FF40404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404040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4" fillId="0" borderId="0"/>
    <xf numFmtId="165" fontId="8" fillId="0" borderId="0" applyFont="0" applyFill="0" applyBorder="0" applyAlignment="0" applyProtection="0"/>
  </cellStyleXfs>
  <cellXfs count="583">
    <xf numFmtId="0" fontId="0" fillId="0" borderId="0" xfId="0"/>
    <xf numFmtId="0" fontId="3" fillId="0" borderId="0" xfId="0" applyFont="1"/>
    <xf numFmtId="0" fontId="3" fillId="0" borderId="0" xfId="0" applyFont="1" applyBorder="1"/>
    <xf numFmtId="0" fontId="6" fillId="0" borderId="0" xfId="0" applyFont="1" applyFill="1" applyBorder="1"/>
    <xf numFmtId="0" fontId="12" fillId="4" borderId="0" xfId="4" applyFont="1" applyFill="1" applyBorder="1" applyAlignment="1">
      <alignment vertical="center" wrapText="1"/>
    </xf>
    <xf numFmtId="0" fontId="12" fillId="4" borderId="0" xfId="4" applyFont="1" applyFill="1" applyBorder="1" applyAlignment="1">
      <alignment vertical="center"/>
    </xf>
    <xf numFmtId="0" fontId="13" fillId="4" borderId="0" xfId="4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14" fillId="4" borderId="0" xfId="4" applyFont="1" applyFill="1"/>
    <xf numFmtId="0" fontId="11" fillId="4" borderId="0" xfId="4" applyFont="1" applyFill="1" applyBorder="1" applyAlignment="1">
      <alignment vertical="center" shrinkToFit="1"/>
    </xf>
    <xf numFmtId="0" fontId="15" fillId="5" borderId="3" xfId="4" applyFont="1" applyFill="1" applyBorder="1" applyAlignment="1">
      <alignment horizontal="center" vertical="center" wrapText="1" shrinkToFit="1"/>
    </xf>
    <xf numFmtId="0" fontId="16" fillId="5" borderId="3" xfId="4" applyFont="1" applyFill="1" applyBorder="1" applyAlignment="1">
      <alignment horizontal="center" vertical="center" wrapText="1" shrinkToFit="1"/>
    </xf>
    <xf numFmtId="0" fontId="17" fillId="4" borderId="0" xfId="4" applyFont="1" applyFill="1" applyBorder="1" applyAlignment="1">
      <alignment horizontal="center" vertical="center" wrapText="1" shrinkToFi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left" vertical="center" wrapText="1" shrinkToFit="1"/>
    </xf>
    <xf numFmtId="3" fontId="18" fillId="0" borderId="0" xfId="0" applyNumberFormat="1" applyFont="1" applyFill="1" applyBorder="1" applyAlignment="1">
      <alignment horizontal="center"/>
    </xf>
    <xf numFmtId="0" fontId="7" fillId="0" borderId="2" xfId="4" applyFont="1" applyFill="1" applyBorder="1" applyAlignment="1">
      <alignment wrapText="1"/>
    </xf>
    <xf numFmtId="0" fontId="7" fillId="0" borderId="2" xfId="4" applyFont="1" applyFill="1" applyBorder="1" applyAlignment="1">
      <alignment vertical="center" wrapText="1" shrinkToFit="1"/>
    </xf>
    <xf numFmtId="166" fontId="3" fillId="0" borderId="2" xfId="1" applyNumberFormat="1" applyFont="1" applyFill="1" applyBorder="1" applyAlignment="1">
      <alignment horizontal="center" vertical="center" wrapText="1" shrinkToFit="1"/>
    </xf>
    <xf numFmtId="0" fontId="21" fillId="4" borderId="0" xfId="4" applyFont="1" applyFill="1" applyBorder="1" applyAlignment="1">
      <alignment vertical="center"/>
    </xf>
    <xf numFmtId="0" fontId="21" fillId="4" borderId="0" xfId="4" applyFont="1" applyFill="1" applyAlignment="1">
      <alignment vertical="center"/>
    </xf>
    <xf numFmtId="0" fontId="21" fillId="5" borderId="0" xfId="4" applyFont="1" applyFill="1" applyBorder="1" applyAlignment="1">
      <alignment vertical="center"/>
    </xf>
    <xf numFmtId="0" fontId="21" fillId="5" borderId="0" xfId="4" applyFont="1" applyFill="1" applyAlignment="1">
      <alignment vertical="center"/>
    </xf>
    <xf numFmtId="0" fontId="23" fillId="4" borderId="0" xfId="0" applyFont="1" applyFill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/>
    </xf>
    <xf numFmtId="0" fontId="10" fillId="4" borderId="0" xfId="0" applyFont="1" applyFill="1" applyAlignment="1">
      <alignment horizontal="right" vertical="center" wrapText="1" shrinkToFit="1"/>
    </xf>
    <xf numFmtId="0" fontId="23" fillId="0" borderId="0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 shrinkToFit="1"/>
    </xf>
    <xf numFmtId="0" fontId="23" fillId="5" borderId="0" xfId="0" applyFont="1" applyFill="1" applyAlignment="1">
      <alignment vertical="center" wrapText="1" shrinkToFit="1"/>
    </xf>
    <xf numFmtId="0" fontId="23" fillId="4" borderId="0" xfId="0" applyFont="1" applyFill="1" applyBorder="1" applyAlignment="1">
      <alignment vertical="center" wrapText="1" shrinkToFit="1"/>
    </xf>
    <xf numFmtId="0" fontId="39" fillId="4" borderId="4" xfId="0" applyFont="1" applyFill="1" applyBorder="1" applyAlignment="1">
      <alignment wrapText="1"/>
    </xf>
    <xf numFmtId="0" fontId="23" fillId="5" borderId="0" xfId="0" applyFont="1" applyFill="1" applyBorder="1" applyAlignment="1">
      <alignment vertical="center" wrapText="1" shrinkToFit="1"/>
    </xf>
    <xf numFmtId="0" fontId="23" fillId="5" borderId="7" xfId="0" applyFont="1" applyFill="1" applyBorder="1" applyAlignment="1">
      <alignment vertical="center" wrapText="1" shrinkToFit="1"/>
    </xf>
    <xf numFmtId="0" fontId="39" fillId="5" borderId="0" xfId="0" applyFont="1" applyFill="1" applyBorder="1" applyAlignment="1">
      <alignment vertical="center" wrapText="1"/>
    </xf>
    <xf numFmtId="10" fontId="36" fillId="5" borderId="0" xfId="2" applyNumberFormat="1" applyFont="1" applyFill="1" applyBorder="1" applyAlignment="1">
      <alignment horizontal="right" vertical="center" wrapText="1" shrinkToFit="1"/>
    </xf>
    <xf numFmtId="0" fontId="23" fillId="5" borderId="0" xfId="0" applyFont="1" applyFill="1" applyBorder="1" applyAlignment="1">
      <alignment horizontal="right" vertical="center" wrapText="1" shrinkToFit="1"/>
    </xf>
    <xf numFmtId="165" fontId="39" fillId="5" borderId="0" xfId="1" applyNumberFormat="1" applyFont="1" applyFill="1" applyBorder="1" applyAlignment="1">
      <alignment horizontal="right" vertical="center" wrapText="1" shrinkToFit="1"/>
    </xf>
    <xf numFmtId="165" fontId="39" fillId="4" borderId="0" xfId="1" applyNumberFormat="1" applyFont="1" applyFill="1" applyBorder="1" applyAlignment="1">
      <alignment horizontal="right" vertical="center" wrapText="1" shrinkToFit="1"/>
    </xf>
    <xf numFmtId="165" fontId="36" fillId="0" borderId="0" xfId="1" applyNumberFormat="1" applyFont="1" applyFill="1" applyBorder="1" applyAlignment="1">
      <alignment horizontal="center" vertical="center" wrapText="1" shrinkToFit="1"/>
    </xf>
    <xf numFmtId="0" fontId="23" fillId="4" borderId="0" xfId="0" applyFont="1" applyFill="1" applyAlignment="1">
      <alignment wrapText="1" shrinkToFit="1"/>
    </xf>
    <xf numFmtId="0" fontId="43" fillId="4" borderId="0" xfId="0" applyFont="1" applyFill="1" applyAlignment="1">
      <alignment vertical="center" wrapText="1" shrinkToFit="1"/>
    </xf>
    <xf numFmtId="0" fontId="23" fillId="0" borderId="0" xfId="3" applyFont="1" applyFill="1" applyBorder="1" applyAlignment="1">
      <alignment vertical="center" wrapText="1" shrinkToFit="1"/>
    </xf>
    <xf numFmtId="0" fontId="23" fillId="4" borderId="0" xfId="3" applyFont="1" applyFill="1" applyBorder="1" applyAlignment="1">
      <alignment vertical="center" wrapText="1" shrinkToFit="1"/>
    </xf>
    <xf numFmtId="169" fontId="46" fillId="4" borderId="0" xfId="1" applyNumberFormat="1" applyFont="1" applyFill="1" applyBorder="1" applyAlignment="1">
      <alignment vertical="center" wrapText="1" shrinkToFit="1"/>
    </xf>
    <xf numFmtId="0" fontId="46" fillId="0" borderId="0" xfId="0" applyFont="1" applyFill="1" applyBorder="1" applyAlignment="1">
      <alignment vertical="center" wrapText="1" shrinkToFit="1"/>
    </xf>
    <xf numFmtId="0" fontId="46" fillId="4" borderId="0" xfId="0" applyFont="1" applyFill="1" applyBorder="1" applyAlignment="1">
      <alignment vertical="center" wrapText="1" shrinkToFit="1"/>
    </xf>
    <xf numFmtId="0" fontId="46" fillId="4" borderId="0" xfId="0" applyFont="1" applyFill="1" applyAlignment="1">
      <alignment vertical="center" wrapText="1" shrinkToFit="1"/>
    </xf>
    <xf numFmtId="169" fontId="46" fillId="4" borderId="0" xfId="1" applyNumberFormat="1" applyFont="1" applyFill="1" applyAlignment="1">
      <alignment vertical="center" wrapText="1" shrinkToFit="1"/>
    </xf>
    <xf numFmtId="0" fontId="47" fillId="4" borderId="0" xfId="0" applyFont="1" applyFill="1" applyAlignment="1">
      <alignment vertical="center"/>
    </xf>
    <xf numFmtId="0" fontId="48" fillId="4" borderId="0" xfId="0" applyFont="1" applyFill="1" applyAlignment="1">
      <alignment vertical="center"/>
    </xf>
    <xf numFmtId="0" fontId="48" fillId="4" borderId="0" xfId="0" applyFont="1" applyFill="1" applyAlignment="1">
      <alignment horizontal="right" vertical="center"/>
    </xf>
    <xf numFmtId="0" fontId="48" fillId="0" borderId="0" xfId="0" applyFont="1" applyFill="1" applyBorder="1" applyAlignment="1">
      <alignment vertical="center"/>
    </xf>
    <xf numFmtId="0" fontId="48" fillId="4" borderId="0" xfId="0" applyFont="1" applyFill="1" applyBorder="1" applyAlignment="1">
      <alignment vertical="center"/>
    </xf>
    <xf numFmtId="169" fontId="48" fillId="4" borderId="0" xfId="1" applyNumberFormat="1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vertical="center"/>
    </xf>
    <xf numFmtId="0" fontId="50" fillId="4" borderId="0" xfId="0" applyFont="1" applyFill="1" applyBorder="1" applyAlignment="1">
      <alignment vertical="center"/>
    </xf>
    <xf numFmtId="0" fontId="50" fillId="4" borderId="0" xfId="0" applyFont="1" applyFill="1" applyAlignment="1">
      <alignment horizontal="right" vertical="center"/>
    </xf>
    <xf numFmtId="0" fontId="50" fillId="4" borderId="0" xfId="0" applyFont="1" applyFill="1" applyBorder="1" applyAlignment="1">
      <alignment horizontal="right" vertical="center"/>
    </xf>
    <xf numFmtId="0" fontId="50" fillId="0" borderId="0" xfId="0" applyFont="1" applyFill="1" applyBorder="1" applyAlignment="1">
      <alignment vertical="center"/>
    </xf>
    <xf numFmtId="0" fontId="39" fillId="5" borderId="2" xfId="0" applyFont="1" applyFill="1" applyBorder="1" applyAlignment="1">
      <alignment vertical="center" wrapText="1" shrinkToFit="1"/>
    </xf>
    <xf numFmtId="0" fontId="10" fillId="4" borderId="0" xfId="0" applyFont="1" applyFill="1" applyAlignment="1">
      <alignment horizontal="centerContinuous" vertical="center" wrapText="1" shrinkToFit="1"/>
    </xf>
    <xf numFmtId="0" fontId="10" fillId="4" borderId="0" xfId="0" applyFont="1" applyFill="1" applyAlignment="1">
      <alignment horizontal="centerContinuous" vertical="center"/>
    </xf>
    <xf numFmtId="0" fontId="29" fillId="4" borderId="0" xfId="4" applyFont="1" applyFill="1" applyBorder="1" applyAlignment="1">
      <alignment horizontal="centerContinuous" vertical="center"/>
    </xf>
    <xf numFmtId="0" fontId="28" fillId="4" borderId="0" xfId="4" applyFont="1" applyFill="1" applyBorder="1" applyAlignment="1">
      <alignment vertical="center"/>
    </xf>
    <xf numFmtId="0" fontId="26" fillId="4" borderId="0" xfId="4" applyFont="1" applyFill="1" applyAlignment="1">
      <alignment vertical="center"/>
    </xf>
    <xf numFmtId="0" fontId="29" fillId="4" borderId="0" xfId="4" applyFont="1" applyFill="1" applyBorder="1" applyAlignment="1">
      <alignment horizontal="left" vertical="center"/>
    </xf>
    <xf numFmtId="0" fontId="28" fillId="4" borderId="0" xfId="4" applyFont="1" applyFill="1" applyBorder="1" applyAlignment="1">
      <alignment horizontal="centerContinuous" vertical="center"/>
    </xf>
    <xf numFmtId="0" fontId="29" fillId="4" borderId="0" xfId="4" applyFont="1" applyFill="1" applyBorder="1" applyAlignment="1">
      <alignment horizontal="center" vertical="center"/>
    </xf>
    <xf numFmtId="0" fontId="26" fillId="4" borderId="0" xfId="4" applyFont="1" applyFill="1" applyAlignment="1">
      <alignment horizontal="centerContinuous" vertical="center"/>
    </xf>
    <xf numFmtId="0" fontId="58" fillId="4" borderId="0" xfId="4" applyFont="1" applyFill="1" applyBorder="1" applyAlignment="1">
      <alignment horizontal="centerContinuous" vertical="center"/>
    </xf>
    <xf numFmtId="0" fontId="58" fillId="4" borderId="0" xfId="4" applyFont="1" applyFill="1" applyBorder="1" applyAlignment="1">
      <alignment vertical="center" shrinkToFit="1"/>
    </xf>
    <xf numFmtId="0" fontId="58" fillId="4" borderId="0" xfId="4" applyFont="1" applyFill="1" applyBorder="1" applyAlignment="1">
      <alignment vertical="center"/>
    </xf>
    <xf numFmtId="0" fontId="58" fillId="4" borderId="0" xfId="4" applyFont="1" applyFill="1" applyBorder="1" applyAlignment="1">
      <alignment vertical="center" wrapText="1"/>
    </xf>
    <xf numFmtId="165" fontId="26" fillId="5" borderId="0" xfId="1" applyNumberFormat="1" applyFont="1" applyFill="1" applyBorder="1" applyAlignment="1">
      <alignment horizontal="left" vertical="center" wrapText="1" shrinkToFit="1"/>
    </xf>
    <xf numFmtId="10" fontId="58" fillId="4" borderId="0" xfId="4" applyNumberFormat="1" applyFont="1" applyFill="1" applyBorder="1" applyAlignment="1">
      <alignment vertical="center"/>
    </xf>
    <xf numFmtId="165" fontId="58" fillId="4" borderId="0" xfId="4" applyNumberFormat="1" applyFont="1" applyFill="1" applyBorder="1" applyAlignment="1">
      <alignment vertical="center"/>
    </xf>
    <xf numFmtId="171" fontId="58" fillId="4" borderId="0" xfId="4" applyNumberFormat="1" applyFont="1" applyFill="1" applyBorder="1" applyAlignment="1">
      <alignment vertical="center"/>
    </xf>
    <xf numFmtId="0" fontId="60" fillId="0" borderId="0" xfId="0" applyFont="1"/>
    <xf numFmtId="0" fontId="31" fillId="0" borderId="0" xfId="0" applyFont="1"/>
    <xf numFmtId="43" fontId="26" fillId="5" borderId="0" xfId="1" applyFont="1" applyFill="1" applyBorder="1" applyAlignment="1">
      <alignment horizontal="center" vertical="center" wrapText="1" shrinkToFit="1"/>
    </xf>
    <xf numFmtId="0" fontId="63" fillId="4" borderId="0" xfId="4" applyFont="1" applyFill="1" applyBorder="1" applyAlignment="1">
      <alignment vertical="center"/>
    </xf>
    <xf numFmtId="0" fontId="63" fillId="4" borderId="0" xfId="4" applyFont="1" applyFill="1" applyBorder="1" applyAlignment="1">
      <alignment vertical="center" wrapText="1"/>
    </xf>
    <xf numFmtId="169" fontId="26" fillId="4" borderId="0" xfId="1" applyNumberFormat="1" applyFont="1" applyFill="1" applyBorder="1" applyAlignment="1">
      <alignment horizontal="right" vertical="center"/>
    </xf>
    <xf numFmtId="0" fontId="27" fillId="4" borderId="0" xfId="4" applyFont="1" applyFill="1" applyBorder="1" applyAlignment="1">
      <alignment vertical="center"/>
    </xf>
    <xf numFmtId="0" fontId="26" fillId="4" borderId="0" xfId="4" applyFont="1" applyFill="1" applyBorder="1" applyAlignment="1">
      <alignment vertical="center"/>
    </xf>
    <xf numFmtId="164" fontId="26" fillId="5" borderId="0" xfId="2" applyNumberFormat="1" applyFont="1" applyFill="1" applyBorder="1" applyAlignment="1">
      <alignment horizontal="center" vertical="center" wrapText="1" shrinkToFit="1"/>
    </xf>
    <xf numFmtId="0" fontId="66" fillId="5" borderId="0" xfId="0" applyFont="1" applyFill="1" applyBorder="1" applyAlignment="1">
      <alignment vertical="center" wrapText="1"/>
    </xf>
    <xf numFmtId="0" fontId="66" fillId="0" borderId="0" xfId="0" applyFont="1" applyBorder="1" applyAlignment="1">
      <alignment vertical="center" wrapText="1"/>
    </xf>
    <xf numFmtId="0" fontId="21" fillId="4" borderId="0" xfId="4" applyFont="1" applyFill="1" applyBorder="1" applyAlignment="1">
      <alignment vertical="center" shrinkToFit="1"/>
    </xf>
    <xf numFmtId="0" fontId="21" fillId="4" borderId="0" xfId="4" applyFont="1" applyFill="1" applyAlignment="1">
      <alignment horizontal="left" vertical="center" shrinkToFit="1"/>
    </xf>
    <xf numFmtId="0" fontId="21" fillId="4" borderId="0" xfId="4" applyFont="1" applyFill="1" applyAlignment="1">
      <alignment vertical="center" wrapText="1"/>
    </xf>
    <xf numFmtId="0" fontId="21" fillId="4" borderId="0" xfId="4" applyFont="1" applyFill="1" applyAlignment="1">
      <alignment vertical="center" shrinkToFit="1"/>
    </xf>
    <xf numFmtId="0" fontId="21" fillId="4" borderId="0" xfId="0" applyFont="1" applyFill="1" applyBorder="1" applyAlignment="1">
      <alignment horizontal="center" vertical="center" shrinkToFit="1"/>
    </xf>
    <xf numFmtId="0" fontId="67" fillId="4" borderId="0" xfId="0" applyFont="1" applyFill="1" applyBorder="1" applyAlignment="1">
      <alignment horizontal="center" vertical="center" wrapText="1"/>
    </xf>
    <xf numFmtId="0" fontId="67" fillId="4" borderId="0" xfId="0" quotePrefix="1" applyNumberFormat="1" applyFont="1" applyFill="1" applyBorder="1" applyAlignment="1">
      <alignment horizontal="centerContinuous" vertical="center"/>
    </xf>
    <xf numFmtId="0" fontId="21" fillId="4" borderId="0" xfId="0" applyFont="1" applyFill="1" applyBorder="1" applyAlignment="1">
      <alignment vertical="center" shrinkToFit="1"/>
    </xf>
    <xf numFmtId="0" fontId="21" fillId="4" borderId="0" xfId="0" applyFont="1" applyFill="1" applyAlignment="1">
      <alignment vertical="center" shrinkToFit="1"/>
    </xf>
    <xf numFmtId="0" fontId="21" fillId="4" borderId="0" xfId="0" applyFont="1" applyFill="1" applyAlignment="1">
      <alignment vertical="center" wrapText="1"/>
    </xf>
    <xf numFmtId="166" fontId="21" fillId="4" borderId="0" xfId="1" applyNumberFormat="1" applyFont="1" applyFill="1" applyBorder="1" applyAlignment="1">
      <alignment vertical="center"/>
    </xf>
    <xf numFmtId="166" fontId="67" fillId="4" borderId="0" xfId="1" applyNumberFormat="1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73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shrinkToFit="1"/>
    </xf>
    <xf numFmtId="0" fontId="74" fillId="4" borderId="0" xfId="0" applyFont="1" applyFill="1" applyAlignment="1">
      <alignment vertical="center" wrapText="1"/>
    </xf>
    <xf numFmtId="0" fontId="74" fillId="4" borderId="0" xfId="0" applyFont="1" applyFill="1" applyAlignment="1">
      <alignment vertical="center"/>
    </xf>
    <xf numFmtId="0" fontId="77" fillId="0" borderId="0" xfId="0" applyFont="1" applyBorder="1" applyAlignment="1">
      <alignment vertical="center"/>
    </xf>
    <xf numFmtId="0" fontId="21" fillId="5" borderId="0" xfId="4" applyFont="1" applyFill="1" applyAlignment="1">
      <alignment vertical="center" shrinkToFit="1"/>
    </xf>
    <xf numFmtId="0" fontId="21" fillId="5" borderId="0" xfId="4" applyFont="1" applyFill="1" applyAlignment="1">
      <alignment vertical="center" wrapText="1"/>
    </xf>
    <xf numFmtId="10" fontId="77" fillId="0" borderId="0" xfId="0" applyNumberFormat="1" applyFont="1" applyBorder="1" applyAlignment="1">
      <alignment horizontal="center" vertical="center"/>
    </xf>
    <xf numFmtId="168" fontId="21" fillId="4" borderId="0" xfId="4" applyNumberFormat="1" applyFont="1" applyFill="1" applyAlignment="1">
      <alignment vertical="center" shrinkToFit="1"/>
    </xf>
    <xf numFmtId="166" fontId="21" fillId="0" borderId="0" xfId="1" applyNumberFormat="1" applyFont="1" applyFill="1" applyAlignment="1">
      <alignment horizontal="left" vertical="center" shrinkToFit="1"/>
    </xf>
    <xf numFmtId="168" fontId="21" fillId="0" borderId="0" xfId="4" applyNumberFormat="1" applyFont="1" applyFill="1" applyAlignment="1">
      <alignment horizontal="left" vertical="center" shrinkToFit="1"/>
    </xf>
    <xf numFmtId="0" fontId="21" fillId="0" borderId="0" xfId="4" applyFont="1" applyFill="1" applyAlignment="1">
      <alignment horizontal="left" vertical="center" shrinkToFit="1"/>
    </xf>
    <xf numFmtId="166" fontId="21" fillId="0" borderId="0" xfId="1" applyNumberFormat="1" applyFont="1" applyFill="1" applyAlignment="1">
      <alignment vertical="center" shrinkToFit="1"/>
    </xf>
    <xf numFmtId="166" fontId="21" fillId="4" borderId="0" xfId="1" applyNumberFormat="1" applyFont="1" applyFill="1" applyAlignment="1">
      <alignment vertical="center" shrinkToFit="1"/>
    </xf>
    <xf numFmtId="0" fontId="80" fillId="4" borderId="0" xfId="4" applyFont="1" applyFill="1" applyBorder="1" applyAlignment="1">
      <alignment vertical="center" shrinkToFit="1"/>
    </xf>
    <xf numFmtId="172" fontId="3" fillId="0" borderId="0" xfId="0" applyNumberFormat="1" applyFont="1"/>
    <xf numFmtId="172" fontId="17" fillId="4" borderId="0" xfId="4" applyNumberFormat="1" applyFont="1" applyFill="1" applyBorder="1" applyAlignment="1">
      <alignment horizontal="right" vertical="center" wrapText="1" shrinkToFit="1"/>
    </xf>
    <xf numFmtId="172" fontId="18" fillId="0" borderId="0" xfId="0" applyNumberFormat="1" applyFont="1" applyFill="1" applyBorder="1" applyAlignment="1">
      <alignment horizontal="center"/>
    </xf>
    <xf numFmtId="172" fontId="6" fillId="0" borderId="0" xfId="5" applyNumberFormat="1" applyFont="1" applyBorder="1" applyAlignment="1">
      <alignment horizontal="center"/>
    </xf>
    <xf numFmtId="172" fontId="7" fillId="0" borderId="0" xfId="5" applyNumberFormat="1" applyFont="1" applyFill="1" applyBorder="1" applyAlignment="1">
      <alignment horizontal="center" vertical="center" wrapText="1"/>
    </xf>
    <xf numFmtId="172" fontId="6" fillId="0" borderId="0" xfId="5" applyNumberFormat="1" applyFont="1" applyFill="1" applyBorder="1" applyAlignment="1">
      <alignment horizontal="center"/>
    </xf>
    <xf numFmtId="44" fontId="3" fillId="0" borderId="0" xfId="0" applyNumberFormat="1" applyFont="1"/>
    <xf numFmtId="0" fontId="3" fillId="6" borderId="0" xfId="4" applyFont="1" applyFill="1" applyBorder="1" applyAlignment="1">
      <alignment vertical="center"/>
    </xf>
    <xf numFmtId="3" fontId="18" fillId="7" borderId="0" xfId="0" applyNumberFormat="1" applyFont="1" applyFill="1" applyBorder="1" applyAlignment="1">
      <alignment horizontal="center"/>
    </xf>
    <xf numFmtId="172" fontId="18" fillId="7" borderId="0" xfId="0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right" vertical="center" wrapText="1" shrinkToFit="1"/>
    </xf>
    <xf numFmtId="172" fontId="3" fillId="0" borderId="2" xfId="5" applyNumberFormat="1" applyFont="1" applyFill="1" applyBorder="1" applyAlignment="1">
      <alignment horizontal="center" vertical="center" wrapText="1" shrinkToFit="1"/>
    </xf>
    <xf numFmtId="172" fontId="3" fillId="0" borderId="2" xfId="5" applyNumberFormat="1" applyFont="1" applyFill="1" applyBorder="1" applyAlignment="1">
      <alignment horizontal="right" vertical="center" wrapText="1" shrinkToFit="1"/>
    </xf>
    <xf numFmtId="9" fontId="21" fillId="0" borderId="0" xfId="5" applyFont="1" applyFill="1" applyBorder="1" applyAlignment="1">
      <alignment horizontal="right" wrapText="1" shrinkToFit="1"/>
    </xf>
    <xf numFmtId="9" fontId="21" fillId="5" borderId="0" xfId="5" applyFont="1" applyFill="1" applyBorder="1" applyAlignment="1">
      <alignment horizontal="right" wrapText="1" shrinkToFit="1"/>
    </xf>
    <xf numFmtId="0" fontId="85" fillId="4" borderId="0" xfId="4" applyFont="1" applyFill="1" applyBorder="1" applyAlignment="1">
      <alignment horizontal="left" vertical="center"/>
    </xf>
    <xf numFmtId="0" fontId="86" fillId="4" borderId="0" xfId="4" applyFont="1" applyFill="1" applyAlignment="1">
      <alignment vertical="center"/>
    </xf>
    <xf numFmtId="165" fontId="88" fillId="4" borderId="0" xfId="4" applyNumberFormat="1" applyFont="1" applyFill="1" applyBorder="1" applyAlignment="1">
      <alignment vertical="center"/>
    </xf>
    <xf numFmtId="165" fontId="88" fillId="0" borderId="0" xfId="4" applyNumberFormat="1" applyFont="1" applyFill="1" applyBorder="1" applyAlignment="1">
      <alignment vertical="center"/>
    </xf>
    <xf numFmtId="165" fontId="87" fillId="5" borderId="0" xfId="7" applyNumberFormat="1" applyFont="1" applyFill="1" applyBorder="1" applyAlignment="1">
      <alignment horizontal="left" vertical="center" wrapText="1" shrinkToFit="1"/>
    </xf>
    <xf numFmtId="165" fontId="87" fillId="5" borderId="0" xfId="7" applyNumberFormat="1" applyFont="1" applyFill="1" applyBorder="1" applyAlignment="1">
      <alignment horizontal="center" vertical="center" wrapText="1" shrinkToFit="1"/>
    </xf>
    <xf numFmtId="0" fontId="89" fillId="0" borderId="0" xfId="6" applyFont="1"/>
    <xf numFmtId="0" fontId="88" fillId="4" borderId="0" xfId="4" applyFont="1" applyFill="1" applyBorder="1" applyAlignment="1">
      <alignment vertical="center" wrapText="1"/>
    </xf>
    <xf numFmtId="0" fontId="88" fillId="4" borderId="0" xfId="4" applyFont="1" applyFill="1" applyBorder="1" applyAlignment="1">
      <alignment vertical="center"/>
    </xf>
    <xf numFmtId="0" fontId="88" fillId="4" borderId="0" xfId="4" applyFont="1" applyFill="1" applyBorder="1" applyAlignment="1">
      <alignment vertical="center" shrinkToFit="1"/>
    </xf>
    <xf numFmtId="0" fontId="86" fillId="0" borderId="0" xfId="4" applyFont="1" applyFill="1" applyAlignment="1">
      <alignment vertical="center"/>
    </xf>
    <xf numFmtId="0" fontId="91" fillId="0" borderId="0" xfId="4" applyFont="1" applyFill="1" applyBorder="1" applyAlignment="1">
      <alignment vertical="center" shrinkToFit="1"/>
    </xf>
    <xf numFmtId="166" fontId="21" fillId="4" borderId="0" xfId="7" applyNumberFormat="1" applyFont="1" applyFill="1" applyBorder="1" applyAlignment="1">
      <alignment horizontal="right" vertical="center" wrapText="1" indent="1"/>
    </xf>
    <xf numFmtId="164" fontId="21" fillId="4" borderId="0" xfId="5" applyNumberFormat="1" applyFont="1" applyFill="1" applyBorder="1" applyAlignment="1">
      <alignment horizontal="center" vertical="center" wrapText="1"/>
    </xf>
    <xf numFmtId="0" fontId="13" fillId="4" borderId="0" xfId="4" applyFont="1" applyFill="1" applyBorder="1" applyAlignment="1">
      <alignment vertical="center" wrapText="1"/>
    </xf>
    <xf numFmtId="0" fontId="86" fillId="4" borderId="0" xfId="4" applyFont="1" applyFill="1" applyAlignment="1">
      <alignment horizontal="center" vertical="center"/>
    </xf>
    <xf numFmtId="43" fontId="23" fillId="4" borderId="0" xfId="0" applyNumberFormat="1" applyFont="1" applyFill="1" applyAlignment="1">
      <alignment vertical="center" wrapText="1" shrinkToFit="1"/>
    </xf>
    <xf numFmtId="164" fontId="26" fillId="5" borderId="0" xfId="5" applyNumberFormat="1" applyFont="1" applyFill="1" applyBorder="1" applyAlignment="1">
      <alignment horizontal="right" wrapText="1" shrinkToFit="1"/>
    </xf>
    <xf numFmtId="0" fontId="2" fillId="3" borderId="0" xfId="4" applyFont="1" applyFill="1" applyBorder="1" applyAlignment="1">
      <alignment horizontal="center" vertical="center" shrinkToFit="1"/>
    </xf>
    <xf numFmtId="0" fontId="1" fillId="0" borderId="0" xfId="0" applyFont="1"/>
    <xf numFmtId="0" fontId="93" fillId="3" borderId="0" xfId="0" applyFont="1" applyFill="1" applyAlignment="1">
      <alignment horizontal="center" vertical="center"/>
    </xf>
    <xf numFmtId="0" fontId="1" fillId="0" borderId="2" xfId="0" applyFont="1" applyBorder="1"/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wrapText="1"/>
    </xf>
    <xf numFmtId="172" fontId="6" fillId="0" borderId="9" xfId="5" applyNumberFormat="1" applyFont="1" applyBorder="1" applyAlignment="1">
      <alignment horizontal="center"/>
    </xf>
    <xf numFmtId="0" fontId="3" fillId="5" borderId="0" xfId="0" applyFont="1" applyFill="1"/>
    <xf numFmtId="172" fontId="6" fillId="0" borderId="10" xfId="5" applyNumberFormat="1" applyFont="1" applyBorder="1" applyAlignment="1">
      <alignment horizontal="center"/>
    </xf>
    <xf numFmtId="0" fontId="6" fillId="0" borderId="9" xfId="0" applyFont="1" applyBorder="1"/>
    <xf numFmtId="172" fontId="6" fillId="0" borderId="11" xfId="5" applyNumberFormat="1" applyFont="1" applyBorder="1" applyAlignment="1">
      <alignment horizontal="center"/>
    </xf>
    <xf numFmtId="0" fontId="6" fillId="0" borderId="11" xfId="0" applyFont="1" applyBorder="1"/>
    <xf numFmtId="0" fontId="6" fillId="0" borderId="2" xfId="0" applyFont="1" applyBorder="1" applyAlignment="1">
      <alignment horizontal="center" vertical="center"/>
    </xf>
    <xf numFmtId="0" fontId="6" fillId="0" borderId="12" xfId="0" applyFont="1" applyBorder="1"/>
    <xf numFmtId="172" fontId="6" fillId="0" borderId="12" xfId="5" applyNumberFormat="1" applyFont="1" applyBorder="1" applyAlignment="1">
      <alignment horizontal="center"/>
    </xf>
    <xf numFmtId="0" fontId="7" fillId="5" borderId="10" xfId="0" applyFont="1" applyFill="1" applyBorder="1" applyAlignment="1">
      <alignment horizontal="left" vertical="center" wrapText="1"/>
    </xf>
    <xf numFmtId="172" fontId="3" fillId="5" borderId="0" xfId="0" applyNumberFormat="1" applyFont="1" applyFill="1"/>
    <xf numFmtId="0" fontId="6" fillId="0" borderId="14" xfId="0" applyFont="1" applyBorder="1"/>
    <xf numFmtId="172" fontId="6" fillId="0" borderId="14" xfId="5" applyNumberFormat="1" applyFont="1" applyBorder="1" applyAlignment="1">
      <alignment horizontal="center"/>
    </xf>
    <xf numFmtId="172" fontId="3" fillId="0" borderId="13" xfId="0" applyNumberFormat="1" applyFont="1" applyBorder="1"/>
    <xf numFmtId="172" fontId="6" fillId="0" borderId="13" xfId="5" applyNumberFormat="1" applyFont="1" applyBorder="1" applyAlignment="1">
      <alignment horizontal="center"/>
    </xf>
    <xf numFmtId="0" fontId="10" fillId="4" borderId="0" xfId="3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center" vertical="center"/>
    </xf>
    <xf numFmtId="0" fontId="11" fillId="4" borderId="0" xfId="4" applyFont="1" applyFill="1" applyBorder="1" applyAlignment="1">
      <alignment horizontal="center" vertical="center" shrinkToFit="1"/>
    </xf>
    <xf numFmtId="0" fontId="10" fillId="4" borderId="0" xfId="3" applyFont="1" applyFill="1" applyAlignment="1">
      <alignment horizontal="centerContinuous" vertical="center" wrapText="1"/>
    </xf>
    <xf numFmtId="0" fontId="10" fillId="4" borderId="0" xfId="3" applyFont="1" applyFill="1" applyAlignment="1">
      <alignment horizontal="centerContinuous" vertical="center"/>
    </xf>
    <xf numFmtId="0" fontId="11" fillId="4" borderId="0" xfId="4" applyFont="1" applyFill="1" applyAlignment="1">
      <alignment horizontal="centerContinuous" vertical="center" shrinkToFit="1"/>
    </xf>
    <xf numFmtId="0" fontId="12" fillId="4" borderId="0" xfId="4" applyFont="1" applyFill="1" applyAlignment="1">
      <alignment vertical="center" wrapText="1"/>
    </xf>
    <xf numFmtId="0" fontId="12" fillId="4" borderId="0" xfId="4" applyFont="1" applyFill="1" applyAlignment="1">
      <alignment vertical="center"/>
    </xf>
    <xf numFmtId="0" fontId="13" fillId="4" borderId="0" xfId="4" applyFont="1" applyFill="1" applyAlignment="1">
      <alignment vertical="center" shrinkToFit="1"/>
    </xf>
    <xf numFmtId="0" fontId="2" fillId="3" borderId="0" xfId="4" applyFont="1" applyFill="1" applyAlignment="1">
      <alignment horizontal="centerContinuous" vertical="center" shrinkToFit="1"/>
    </xf>
    <xf numFmtId="0" fontId="11" fillId="4" borderId="0" xfId="4" applyFont="1" applyFill="1" applyAlignment="1">
      <alignment vertical="center" shrinkToFit="1"/>
    </xf>
    <xf numFmtId="0" fontId="15" fillId="5" borderId="15" xfId="4" applyFont="1" applyFill="1" applyBorder="1" applyAlignment="1">
      <alignment horizontal="center" vertical="center" wrapText="1" shrinkToFit="1"/>
    </xf>
    <xf numFmtId="0" fontId="15" fillId="5" borderId="0" xfId="4" applyFont="1" applyFill="1" applyAlignment="1">
      <alignment horizontal="center" vertical="center" wrapText="1" shrinkToFit="1"/>
    </xf>
    <xf numFmtId="0" fontId="17" fillId="4" borderId="0" xfId="4" applyFont="1" applyFill="1" applyAlignment="1">
      <alignment horizontal="center" vertical="center" wrapText="1" shrinkToFit="1"/>
    </xf>
    <xf numFmtId="0" fontId="16" fillId="5" borderId="0" xfId="4" applyFont="1" applyFill="1" applyAlignment="1">
      <alignment horizontal="center" vertical="center" wrapText="1" shrinkToFit="1"/>
    </xf>
    <xf numFmtId="0" fontId="3" fillId="5" borderId="16" xfId="4" applyFont="1" applyFill="1" applyBorder="1" applyAlignment="1">
      <alignment vertical="center"/>
    </xf>
    <xf numFmtId="0" fontId="13" fillId="5" borderId="0" xfId="4" applyFont="1" applyFill="1" applyAlignment="1">
      <alignment vertical="center" shrinkToFit="1"/>
    </xf>
    <xf numFmtId="3" fontId="18" fillId="9" borderId="17" xfId="0" applyNumberFormat="1" applyFont="1" applyFill="1" applyBorder="1" applyAlignment="1">
      <alignment horizontal="center"/>
    </xf>
    <xf numFmtId="172" fontId="6" fillId="0" borderId="16" xfId="5" applyNumberFormat="1" applyFont="1" applyBorder="1" applyAlignment="1">
      <alignment horizontal="center"/>
    </xf>
    <xf numFmtId="172" fontId="17" fillId="5" borderId="0" xfId="4" applyNumberFormat="1" applyFont="1" applyFill="1" applyAlignment="1">
      <alignment horizontal="right" vertical="center" wrapText="1" shrinkToFit="1"/>
    </xf>
    <xf numFmtId="0" fontId="3" fillId="5" borderId="11" xfId="4" applyFont="1" applyFill="1" applyBorder="1" applyAlignment="1">
      <alignment vertical="center"/>
    </xf>
    <xf numFmtId="0" fontId="3" fillId="5" borderId="0" xfId="4" applyFont="1" applyFill="1" applyAlignment="1">
      <alignment horizontal="left" vertical="center" wrapText="1" shrinkToFit="1"/>
    </xf>
    <xf numFmtId="0" fontId="7" fillId="5" borderId="13" xfId="4" applyFont="1" applyFill="1" applyBorder="1" applyAlignment="1">
      <alignment wrapText="1"/>
    </xf>
    <xf numFmtId="0" fontId="7" fillId="5" borderId="13" xfId="4" applyFont="1" applyFill="1" applyBorder="1" applyAlignment="1">
      <alignment vertical="center" wrapText="1" shrinkToFit="1"/>
    </xf>
    <xf numFmtId="3" fontId="18" fillId="9" borderId="13" xfId="0" applyNumberFormat="1" applyFont="1" applyFill="1" applyBorder="1" applyAlignment="1">
      <alignment horizontal="center"/>
    </xf>
    <xf numFmtId="3" fontId="18" fillId="9" borderId="14" xfId="0" applyNumberFormat="1" applyFont="1" applyFill="1" applyBorder="1" applyAlignment="1">
      <alignment horizontal="center"/>
    </xf>
    <xf numFmtId="172" fontId="6" fillId="0" borderId="18" xfId="5" applyNumberFormat="1" applyFont="1" applyBorder="1" applyAlignment="1">
      <alignment horizontal="center"/>
    </xf>
    <xf numFmtId="172" fontId="17" fillId="5" borderId="13" xfId="4" applyNumberFormat="1" applyFont="1" applyFill="1" applyBorder="1" applyAlignment="1">
      <alignment horizontal="right" vertical="center" wrapText="1" shrinkToFit="1"/>
    </xf>
    <xf numFmtId="166" fontId="21" fillId="0" borderId="0" xfId="7" applyNumberFormat="1" applyFont="1" applyFill="1" applyBorder="1" applyAlignment="1">
      <alignment horizontal="right" wrapText="1" shrinkToFit="1"/>
    </xf>
    <xf numFmtId="166" fontId="21" fillId="5" borderId="9" xfId="7" applyNumberFormat="1" applyFont="1" applyFill="1" applyBorder="1" applyAlignment="1">
      <alignment horizontal="right" wrapText="1" shrinkToFit="1"/>
    </xf>
    <xf numFmtId="9" fontId="21" fillId="5" borderId="9" xfId="5" applyFont="1" applyFill="1" applyBorder="1" applyAlignment="1">
      <alignment horizontal="right" wrapText="1" shrinkToFit="1"/>
    </xf>
    <xf numFmtId="166" fontId="21" fillId="5" borderId="11" xfId="7" applyNumberFormat="1" applyFont="1" applyFill="1" applyBorder="1" applyAlignment="1">
      <alignment horizontal="right" wrapText="1" shrinkToFit="1"/>
    </xf>
    <xf numFmtId="166" fontId="21" fillId="5" borderId="5" xfId="7" applyNumberFormat="1" applyFont="1" applyFill="1" applyBorder="1" applyAlignment="1">
      <alignment horizontal="right" wrapText="1" shrinkToFit="1"/>
    </xf>
    <xf numFmtId="9" fontId="21" fillId="5" borderId="19" xfId="5" applyFont="1" applyFill="1" applyBorder="1" applyAlignment="1">
      <alignment horizontal="right" wrapText="1" shrinkToFit="1"/>
    </xf>
    <xf numFmtId="9" fontId="21" fillId="5" borderId="20" xfId="5" applyFont="1" applyFill="1" applyBorder="1" applyAlignment="1">
      <alignment horizontal="right" wrapText="1" shrinkToFit="1"/>
    </xf>
    <xf numFmtId="9" fontId="21" fillId="5" borderId="11" xfId="5" applyFont="1" applyFill="1" applyBorder="1" applyAlignment="1">
      <alignment horizontal="right" wrapText="1" shrinkToFit="1"/>
    </xf>
    <xf numFmtId="166" fontId="21" fillId="5" borderId="0" xfId="7" applyNumberFormat="1" applyFont="1" applyFill="1" applyBorder="1" applyAlignment="1">
      <alignment horizontal="right" wrapText="1" shrinkToFit="1"/>
    </xf>
    <xf numFmtId="166" fontId="21" fillId="5" borderId="7" xfId="7" applyNumberFormat="1" applyFont="1" applyFill="1" applyBorder="1" applyAlignment="1">
      <alignment horizontal="right" wrapText="1" shrinkToFit="1"/>
    </xf>
    <xf numFmtId="9" fontId="21" fillId="5" borderId="7" xfId="5" applyFont="1" applyFill="1" applyBorder="1" applyAlignment="1">
      <alignment horizontal="right" wrapText="1" shrinkToFit="1"/>
    </xf>
    <xf numFmtId="166" fontId="70" fillId="5" borderId="7" xfId="7" applyNumberFormat="1" applyFont="1" applyFill="1" applyBorder="1" applyAlignment="1">
      <alignment horizontal="right" wrapText="1"/>
    </xf>
    <xf numFmtId="9" fontId="69" fillId="5" borderId="7" xfId="5" applyFont="1" applyFill="1" applyBorder="1" applyAlignment="1">
      <alignment horizontal="right" wrapText="1"/>
    </xf>
    <xf numFmtId="9" fontId="21" fillId="5" borderId="17" xfId="5" applyFont="1" applyFill="1" applyBorder="1" applyAlignment="1">
      <alignment horizontal="right" wrapText="1" shrinkToFit="1"/>
    </xf>
    <xf numFmtId="0" fontId="21" fillId="5" borderId="21" xfId="4" applyFont="1" applyFill="1" applyBorder="1" applyAlignment="1">
      <alignment vertical="center"/>
    </xf>
    <xf numFmtId="9" fontId="21" fillId="5" borderId="21" xfId="5" applyFont="1" applyFill="1" applyBorder="1" applyAlignment="1">
      <alignment horizontal="right" wrapText="1" shrinkToFit="1"/>
    </xf>
    <xf numFmtId="0" fontId="67" fillId="4" borderId="0" xfId="4" applyFont="1" applyFill="1" applyAlignment="1">
      <alignment horizontal="center" vertical="center" wrapText="1"/>
    </xf>
    <xf numFmtId="0" fontId="92" fillId="3" borderId="0" xfId="0" applyFont="1" applyFill="1" applyAlignment="1">
      <alignment vertical="center"/>
    </xf>
    <xf numFmtId="0" fontId="65" fillId="0" borderId="0" xfId="0" applyFont="1" applyAlignment="1">
      <alignment vertical="center" wrapText="1"/>
    </xf>
    <xf numFmtId="0" fontId="94" fillId="5" borderId="15" xfId="4" applyFont="1" applyFill="1" applyBorder="1" applyAlignment="1">
      <alignment horizontal="center" vertical="center" wrapText="1" shrinkToFit="1"/>
    </xf>
    <xf numFmtId="0" fontId="92" fillId="3" borderId="0" xfId="4" applyFont="1" applyFill="1" applyAlignment="1">
      <alignment vertical="center"/>
    </xf>
    <xf numFmtId="0" fontId="65" fillId="0" borderId="0" xfId="4" applyFont="1" applyAlignment="1">
      <alignment vertical="center" wrapText="1"/>
    </xf>
    <xf numFmtId="0" fontId="67" fillId="4" borderId="22" xfId="4" applyFont="1" applyFill="1" applyBorder="1" applyAlignment="1">
      <alignment vertical="center" wrapText="1"/>
    </xf>
    <xf numFmtId="0" fontId="21" fillId="4" borderId="23" xfId="4" applyFont="1" applyFill="1" applyBorder="1" applyAlignment="1">
      <alignment vertical="center" shrinkToFit="1"/>
    </xf>
    <xf numFmtId="0" fontId="21" fillId="4" borderId="23" xfId="4" applyFont="1" applyFill="1" applyBorder="1" applyAlignment="1">
      <alignment vertical="center"/>
    </xf>
    <xf numFmtId="0" fontId="21" fillId="5" borderId="17" xfId="4" applyFont="1" applyFill="1" applyBorder="1" applyAlignment="1">
      <alignment horizontal="left" wrapText="1" shrinkToFit="1"/>
    </xf>
    <xf numFmtId="0" fontId="69" fillId="5" borderId="0" xfId="4" applyFont="1" applyFill="1" applyAlignment="1">
      <alignment horizontal="right" wrapText="1" shrinkToFit="1"/>
    </xf>
    <xf numFmtId="0" fontId="69" fillId="0" borderId="0" xfId="4" applyFont="1" applyAlignment="1">
      <alignment horizontal="right" wrapText="1" shrinkToFit="1"/>
    </xf>
    <xf numFmtId="0" fontId="21" fillId="5" borderId="11" xfId="4" applyFont="1" applyFill="1" applyBorder="1" applyAlignment="1">
      <alignment horizontal="left" wrapText="1" shrinkToFit="1"/>
    </xf>
    <xf numFmtId="0" fontId="21" fillId="5" borderId="0" xfId="4" applyFont="1" applyFill="1" applyAlignment="1">
      <alignment horizontal="left" wrapText="1" shrinkToFit="1"/>
    </xf>
    <xf numFmtId="0" fontId="21" fillId="5" borderId="7" xfId="4" applyFont="1" applyFill="1" applyBorder="1" applyAlignment="1">
      <alignment horizontal="left" wrapText="1" shrinkToFit="1"/>
    </xf>
    <xf numFmtId="0" fontId="67" fillId="5" borderId="20" xfId="4" applyFont="1" applyFill="1" applyBorder="1" applyAlignment="1">
      <alignment horizontal="left" wrapText="1" shrinkToFit="1"/>
    </xf>
    <xf numFmtId="0" fontId="67" fillId="5" borderId="21" xfId="4" applyFont="1" applyFill="1" applyBorder="1" applyAlignment="1">
      <alignment vertical="center" wrapText="1"/>
    </xf>
    <xf numFmtId="0" fontId="67" fillId="5" borderId="20" xfId="4" applyFont="1" applyFill="1" applyBorder="1" applyAlignment="1">
      <alignment horizontal="left" vertical="center" wrapText="1" shrinkToFit="1"/>
    </xf>
    <xf numFmtId="0" fontId="21" fillId="5" borderId="9" xfId="4" applyFont="1" applyFill="1" applyBorder="1" applyAlignment="1">
      <alignment horizontal="left" wrapText="1" shrinkToFit="1"/>
    </xf>
    <xf numFmtId="0" fontId="67" fillId="5" borderId="21" xfId="4" applyFont="1" applyFill="1" applyBorder="1" applyAlignment="1">
      <alignment horizontal="left" wrapText="1" shrinkToFit="1"/>
    </xf>
    <xf numFmtId="0" fontId="21" fillId="5" borderId="19" xfId="4" applyFont="1" applyFill="1" applyBorder="1" applyAlignment="1">
      <alignment horizontal="left" wrapText="1" shrinkToFit="1"/>
    </xf>
    <xf numFmtId="0" fontId="21" fillId="5" borderId="22" xfId="4" applyFont="1" applyFill="1" applyBorder="1" applyAlignment="1">
      <alignment horizontal="center" wrapText="1" shrinkToFit="1"/>
    </xf>
    <xf numFmtId="0" fontId="21" fillId="5" borderId="22" xfId="4" applyFont="1" applyFill="1" applyBorder="1" applyAlignment="1">
      <alignment horizontal="center" vertical="center" wrapText="1" shrinkToFit="1"/>
    </xf>
    <xf numFmtId="0" fontId="71" fillId="5" borderId="0" xfId="4" applyFont="1" applyFill="1" applyAlignment="1">
      <alignment horizontal="left" vertical="center" wrapText="1" shrinkToFit="1"/>
    </xf>
    <xf numFmtId="0" fontId="21" fillId="5" borderId="0" xfId="0" applyFont="1" applyFill="1" applyAlignment="1">
      <alignment vertical="center" wrapText="1"/>
    </xf>
    <xf numFmtId="167" fontId="21" fillId="5" borderId="0" xfId="5" applyNumberFormat="1" applyFont="1" applyFill="1" applyBorder="1" applyAlignment="1">
      <alignment horizontal="right" vertical="center" shrinkToFit="1"/>
    </xf>
    <xf numFmtId="164" fontId="21" fillId="5" borderId="0" xfId="5" applyNumberFormat="1" applyFont="1" applyFill="1" applyBorder="1" applyAlignment="1">
      <alignment horizontal="right" vertical="center" shrinkToFit="1"/>
    </xf>
    <xf numFmtId="0" fontId="21" fillId="5" borderId="24" xfId="0" applyFont="1" applyFill="1" applyBorder="1" applyAlignment="1">
      <alignment vertical="center" shrinkToFit="1"/>
    </xf>
    <xf numFmtId="164" fontId="21" fillId="5" borderId="9" xfId="5" applyNumberFormat="1" applyFont="1" applyFill="1" applyBorder="1" applyAlignment="1">
      <alignment horizontal="left" wrapText="1" shrinkToFit="1"/>
    </xf>
    <xf numFmtId="164" fontId="21" fillId="5" borderId="11" xfId="5" applyNumberFormat="1" applyFont="1" applyFill="1" applyBorder="1" applyAlignment="1">
      <alignment horizontal="center" wrapText="1" shrinkToFit="1"/>
    </xf>
    <xf numFmtId="164" fontId="21" fillId="5" borderId="0" xfId="5" applyNumberFormat="1" applyFont="1" applyFill="1" applyBorder="1" applyAlignment="1">
      <alignment horizontal="center" wrapText="1" shrinkToFit="1"/>
    </xf>
    <xf numFmtId="164" fontId="21" fillId="5" borderId="17" xfId="5" applyNumberFormat="1" applyFont="1" applyFill="1" applyBorder="1" applyAlignment="1">
      <alignment horizontal="center" wrapText="1" shrinkToFit="1"/>
    </xf>
    <xf numFmtId="0" fontId="70" fillId="5" borderId="14" xfId="4" applyFont="1" applyFill="1" applyBorder="1" applyAlignment="1">
      <alignment wrapText="1"/>
    </xf>
    <xf numFmtId="9" fontId="70" fillId="5" borderId="14" xfId="5" applyFont="1" applyFill="1" applyBorder="1" applyAlignment="1">
      <alignment horizontal="center" wrapText="1"/>
    </xf>
    <xf numFmtId="164" fontId="70" fillId="5" borderId="13" xfId="5" applyNumberFormat="1" applyFont="1" applyFill="1" applyBorder="1" applyAlignment="1">
      <alignment horizontal="center" wrapText="1"/>
    </xf>
    <xf numFmtId="164" fontId="70" fillId="5" borderId="14" xfId="5" applyNumberFormat="1" applyFont="1" applyFill="1" applyBorder="1" applyAlignment="1">
      <alignment horizontal="center" wrapText="1"/>
    </xf>
    <xf numFmtId="0" fontId="95" fillId="3" borderId="0" xfId="0" applyFont="1" applyFill="1" applyAlignment="1">
      <alignment vertical="center"/>
    </xf>
    <xf numFmtId="0" fontId="75" fillId="4" borderId="0" xfId="0" applyFont="1" applyFill="1" applyAlignment="1">
      <alignment horizontal="right" vertical="center" shrinkToFit="1"/>
    </xf>
    <xf numFmtId="0" fontId="94" fillId="4" borderId="2" xfId="0" applyFont="1" applyFill="1" applyBorder="1" applyAlignment="1">
      <alignment horizontal="center" vertical="center" wrapText="1" shrinkToFit="1"/>
    </xf>
    <xf numFmtId="0" fontId="94" fillId="4" borderId="0" xfId="0" applyFont="1" applyFill="1" applyAlignment="1">
      <alignment horizontal="center" vertical="center" wrapText="1" shrinkToFit="1"/>
    </xf>
    <xf numFmtId="164" fontId="21" fillId="5" borderId="0" xfId="5" applyNumberFormat="1" applyFont="1" applyFill="1" applyBorder="1" applyAlignment="1">
      <alignment horizontal="left" wrapText="1" shrinkToFit="1"/>
    </xf>
    <xf numFmtId="0" fontId="77" fillId="5" borderId="0" xfId="0" applyFont="1" applyFill="1" applyAlignment="1">
      <alignment vertical="center"/>
    </xf>
    <xf numFmtId="3" fontId="78" fillId="5" borderId="10" xfId="0" applyNumberFormat="1" applyFont="1" applyFill="1" applyBorder="1" applyAlignment="1">
      <alignment horizontal="center" vertical="center"/>
    </xf>
    <xf numFmtId="3" fontId="78" fillId="5" borderId="0" xfId="0" applyNumberFormat="1" applyFont="1" applyFill="1" applyAlignment="1">
      <alignment horizontal="center" vertical="center"/>
    </xf>
    <xf numFmtId="164" fontId="78" fillId="5" borderId="8" xfId="5" applyNumberFormat="1" applyFont="1" applyFill="1" applyBorder="1" applyAlignment="1">
      <alignment horizontal="center" vertical="center"/>
    </xf>
    <xf numFmtId="164" fontId="21" fillId="5" borderId="11" xfId="5" applyNumberFormat="1" applyFont="1" applyFill="1" applyBorder="1" applyAlignment="1">
      <alignment horizontal="left" wrapText="1" shrinkToFit="1"/>
    </xf>
    <xf numFmtId="4" fontId="77" fillId="5" borderId="17" xfId="0" applyNumberFormat="1" applyFont="1" applyFill="1" applyBorder="1" applyAlignment="1">
      <alignment horizontal="center" vertical="center"/>
    </xf>
    <xf numFmtId="4" fontId="77" fillId="5" borderId="11" xfId="0" applyNumberFormat="1" applyFont="1" applyFill="1" applyBorder="1" applyAlignment="1">
      <alignment horizontal="center" vertical="center"/>
    </xf>
    <xf numFmtId="0" fontId="77" fillId="5" borderId="11" xfId="0" applyFont="1" applyFill="1" applyBorder="1" applyAlignment="1">
      <alignment horizontal="center" vertical="center"/>
    </xf>
    <xf numFmtId="0" fontId="77" fillId="5" borderId="11" xfId="0" applyFont="1" applyFill="1" applyBorder="1" applyAlignment="1">
      <alignment vertical="center"/>
    </xf>
    <xf numFmtId="0" fontId="69" fillId="5" borderId="14" xfId="4" applyFont="1" applyFill="1" applyBorder="1" applyAlignment="1">
      <alignment wrapText="1"/>
    </xf>
    <xf numFmtId="0" fontId="69" fillId="5" borderId="13" xfId="4" applyFont="1" applyFill="1" applyBorder="1" applyAlignment="1">
      <alignment wrapText="1"/>
    </xf>
    <xf numFmtId="164" fontId="69" fillId="5" borderId="13" xfId="5" applyNumberFormat="1" applyFont="1" applyFill="1" applyBorder="1" applyAlignment="1">
      <alignment horizontal="center" wrapText="1"/>
    </xf>
    <xf numFmtId="0" fontId="70" fillId="5" borderId="25" xfId="4" applyFont="1" applyFill="1" applyBorder="1" applyAlignment="1">
      <alignment wrapText="1"/>
    </xf>
    <xf numFmtId="0" fontId="21" fillId="4" borderId="26" xfId="4" applyFont="1" applyFill="1" applyBorder="1" applyAlignment="1">
      <alignment vertical="center" shrinkToFit="1"/>
    </xf>
    <xf numFmtId="166" fontId="70" fillId="5" borderId="25" xfId="7" applyNumberFormat="1" applyFont="1" applyFill="1" applyBorder="1" applyAlignment="1">
      <alignment horizontal="right" wrapText="1"/>
    </xf>
    <xf numFmtId="0" fontId="21" fillId="4" borderId="26" xfId="4" applyFont="1" applyFill="1" applyBorder="1" applyAlignment="1">
      <alignment vertical="center"/>
    </xf>
    <xf numFmtId="169" fontId="26" fillId="5" borderId="0" xfId="7" applyNumberFormat="1" applyFont="1" applyFill="1" applyBorder="1" applyAlignment="1">
      <alignment horizontal="right" wrapText="1" shrinkToFit="1"/>
    </xf>
    <xf numFmtId="169" fontId="26" fillId="5" borderId="17" xfId="7" applyNumberFormat="1" applyFont="1" applyFill="1" applyBorder="1" applyAlignment="1">
      <alignment horizontal="right" wrapText="1" shrinkToFit="1"/>
    </xf>
    <xf numFmtId="164" fontId="26" fillId="5" borderId="17" xfId="5" applyNumberFormat="1" applyFont="1" applyFill="1" applyBorder="1" applyAlignment="1">
      <alignment horizontal="right" wrapText="1" shrinkToFit="1"/>
    </xf>
    <xf numFmtId="169" fontId="26" fillId="5" borderId="9" xfId="7" applyNumberFormat="1" applyFont="1" applyFill="1" applyBorder="1" applyAlignment="1">
      <alignment horizontal="right" wrapText="1" shrinkToFit="1"/>
    </xf>
    <xf numFmtId="169" fontId="26" fillId="5" borderId="11" xfId="7" applyNumberFormat="1" applyFont="1" applyFill="1" applyBorder="1" applyAlignment="1">
      <alignment horizontal="right" wrapText="1" shrinkToFit="1"/>
    </xf>
    <xf numFmtId="164" fontId="26" fillId="5" borderId="11" xfId="5" applyNumberFormat="1" applyFont="1" applyFill="1" applyBorder="1" applyAlignment="1">
      <alignment horizontal="right" wrapText="1" shrinkToFit="1"/>
    </xf>
    <xf numFmtId="165" fontId="26" fillId="5" borderId="12" xfId="7" applyFont="1" applyFill="1" applyBorder="1" applyAlignment="1">
      <alignment horizontal="right" wrapText="1" shrinkToFit="1"/>
    </xf>
    <xf numFmtId="165" fontId="26" fillId="5" borderId="0" xfId="7" applyFont="1" applyFill="1" applyBorder="1" applyAlignment="1">
      <alignment horizontal="right" wrapText="1" shrinkToFit="1"/>
    </xf>
    <xf numFmtId="169" fontId="26" fillId="5" borderId="12" xfId="7" applyNumberFormat="1" applyFont="1" applyFill="1" applyBorder="1" applyAlignment="1">
      <alignment horizontal="right" wrapText="1" shrinkToFit="1"/>
    </xf>
    <xf numFmtId="166" fontId="26" fillId="5" borderId="10" xfId="7" applyNumberFormat="1" applyFont="1" applyFill="1" applyBorder="1" applyAlignment="1">
      <alignment horizontal="right" wrapText="1" shrinkToFit="1"/>
    </xf>
    <xf numFmtId="169" fontId="26" fillId="5" borderId="10" xfId="7" applyNumberFormat="1" applyFont="1" applyFill="1" applyBorder="1" applyAlignment="1">
      <alignment horizontal="right" wrapText="1" shrinkToFit="1"/>
    </xf>
    <xf numFmtId="164" fontId="26" fillId="5" borderId="10" xfId="5" applyNumberFormat="1" applyFont="1" applyFill="1" applyBorder="1" applyAlignment="1">
      <alignment horizontal="right" wrapText="1" shrinkToFit="1"/>
    </xf>
    <xf numFmtId="166" fontId="26" fillId="5" borderId="2" xfId="7" applyNumberFormat="1" applyFont="1" applyFill="1" applyBorder="1" applyAlignment="1">
      <alignment horizontal="right" wrapText="1" shrinkToFit="1"/>
    </xf>
    <xf numFmtId="9" fontId="26" fillId="5" borderId="0" xfId="5" applyFont="1" applyFill="1" applyBorder="1" applyAlignment="1">
      <alignment horizontal="right" wrapText="1" shrinkToFit="1"/>
    </xf>
    <xf numFmtId="166" fontId="27" fillId="5" borderId="0" xfId="7" applyNumberFormat="1" applyFont="1" applyFill="1" applyBorder="1" applyAlignment="1">
      <alignment horizontal="right" vertical="center" wrapText="1" shrinkToFit="1"/>
    </xf>
    <xf numFmtId="164" fontId="26" fillId="5" borderId="8" xfId="5" applyNumberFormat="1" applyFont="1" applyFill="1" applyBorder="1" applyAlignment="1">
      <alignment horizontal="right" wrapText="1" shrinkToFit="1"/>
    </xf>
    <xf numFmtId="164" fontId="26" fillId="5" borderId="27" xfId="5" applyNumberFormat="1" applyFont="1" applyFill="1" applyBorder="1" applyAlignment="1">
      <alignment horizontal="right" wrapText="1" shrinkToFit="1"/>
    </xf>
    <xf numFmtId="166" fontId="27" fillId="5" borderId="8" xfId="7" applyNumberFormat="1" applyFont="1" applyFill="1" applyBorder="1" applyAlignment="1">
      <alignment horizontal="right" vertical="center" wrapText="1"/>
    </xf>
    <xf numFmtId="166" fontId="27" fillId="5" borderId="8" xfId="7" applyNumberFormat="1" applyFont="1" applyFill="1" applyBorder="1" applyAlignment="1">
      <alignment horizontal="right" vertical="center" wrapText="1" shrinkToFit="1"/>
    </xf>
    <xf numFmtId="164" fontId="27" fillId="5" borderId="8" xfId="5" applyNumberFormat="1" applyFont="1" applyFill="1" applyBorder="1" applyAlignment="1">
      <alignment horizontal="right" vertical="center" wrapText="1" shrinkToFit="1"/>
    </xf>
    <xf numFmtId="166" fontId="26" fillId="5" borderId="11" xfId="7" applyNumberFormat="1" applyFont="1" applyFill="1" applyBorder="1" applyAlignment="1">
      <alignment horizontal="right" wrapText="1" shrinkToFit="1"/>
    </xf>
    <xf numFmtId="166" fontId="26" fillId="5" borderId="0" xfId="7" applyNumberFormat="1" applyFont="1" applyFill="1" applyBorder="1" applyAlignment="1">
      <alignment horizontal="right" wrapText="1" shrinkToFit="1"/>
    </xf>
    <xf numFmtId="164" fontId="26" fillId="5" borderId="2" xfId="5" applyNumberFormat="1" applyFont="1" applyFill="1" applyBorder="1" applyAlignment="1">
      <alignment horizontal="right" wrapText="1" shrinkToFit="1"/>
    </xf>
    <xf numFmtId="164" fontId="26" fillId="4" borderId="10" xfId="5" applyNumberFormat="1" applyFont="1" applyFill="1" applyBorder="1" applyAlignment="1">
      <alignment horizontal="right" wrapText="1" shrinkToFit="1"/>
    </xf>
    <xf numFmtId="166" fontId="26" fillId="5" borderId="8" xfId="7" applyNumberFormat="1" applyFont="1" applyFill="1" applyBorder="1" applyAlignment="1">
      <alignment horizontal="right" wrapText="1" shrinkToFit="1"/>
    </xf>
    <xf numFmtId="164" fontId="26" fillId="4" borderId="0" xfId="5" applyNumberFormat="1" applyFont="1" applyFill="1" applyBorder="1" applyAlignment="1">
      <alignment horizontal="right" wrapText="1" shrinkToFit="1"/>
    </xf>
    <xf numFmtId="164" fontId="26" fillId="4" borderId="8" xfId="5" applyNumberFormat="1" applyFont="1" applyFill="1" applyBorder="1" applyAlignment="1">
      <alignment horizontal="right" wrapText="1" shrinkToFit="1"/>
    </xf>
    <xf numFmtId="166" fontId="26" fillId="5" borderId="27" xfId="7" applyNumberFormat="1" applyFont="1" applyFill="1" applyBorder="1" applyAlignment="1">
      <alignment horizontal="right" vertical="center" wrapText="1" shrinkToFit="1"/>
    </xf>
    <xf numFmtId="164" fontId="26" fillId="5" borderId="27" xfId="5" applyNumberFormat="1" applyFont="1" applyFill="1" applyBorder="1" applyAlignment="1">
      <alignment horizontal="right" vertical="center" wrapText="1" shrinkToFit="1"/>
    </xf>
    <xf numFmtId="169" fontId="26" fillId="5" borderId="27" xfId="7" applyNumberFormat="1" applyFont="1" applyFill="1" applyBorder="1" applyAlignment="1">
      <alignment horizontal="right" vertical="center" wrapText="1" shrinkToFit="1"/>
    </xf>
    <xf numFmtId="166" fontId="27" fillId="5" borderId="27" xfId="0" applyNumberFormat="1" applyFont="1" applyFill="1" applyBorder="1" applyAlignment="1">
      <alignment horizontal="right" vertical="center" wrapText="1"/>
    </xf>
    <xf numFmtId="164" fontId="26" fillId="5" borderId="2" xfId="5" applyNumberFormat="1" applyFont="1" applyFill="1" applyBorder="1" applyAlignment="1">
      <alignment horizontal="right" vertical="center" wrapText="1" shrinkToFit="1"/>
    </xf>
    <xf numFmtId="166" fontId="27" fillId="5" borderId="2" xfId="0" applyNumberFormat="1" applyFont="1" applyFill="1" applyBorder="1" applyAlignment="1">
      <alignment horizontal="right" vertical="center" wrapText="1"/>
    </xf>
    <xf numFmtId="166" fontId="27" fillId="5" borderId="8" xfId="0" applyNumberFormat="1" applyFont="1" applyFill="1" applyBorder="1" applyAlignment="1">
      <alignment horizontal="right" vertical="center" wrapText="1"/>
    </xf>
    <xf numFmtId="9" fontId="26" fillId="5" borderId="10" xfId="5" applyFont="1" applyFill="1" applyBorder="1" applyAlignment="1">
      <alignment horizontal="right" vertical="center" wrapText="1" shrinkToFit="1"/>
    </xf>
    <xf numFmtId="9" fontId="26" fillId="5" borderId="0" xfId="5" applyFont="1" applyFill="1" applyAlignment="1">
      <alignment horizontal="right" vertical="center" wrapText="1" shrinkToFit="1"/>
    </xf>
    <xf numFmtId="164" fontId="26" fillId="5" borderId="10" xfId="5" applyNumberFormat="1" applyFont="1" applyFill="1" applyBorder="1" applyAlignment="1">
      <alignment horizontal="right" vertical="center" wrapText="1" shrinkToFit="1"/>
    </xf>
    <xf numFmtId="167" fontId="42" fillId="5" borderId="10" xfId="0" applyNumberFormat="1" applyFont="1" applyFill="1" applyBorder="1" applyAlignment="1">
      <alignment horizontal="right" vertical="center" wrapText="1" shrinkToFit="1"/>
    </xf>
    <xf numFmtId="166" fontId="27" fillId="5" borderId="12" xfId="0" applyNumberFormat="1" applyFont="1" applyFill="1" applyBorder="1" applyAlignment="1">
      <alignment horizontal="right" vertical="center" wrapText="1"/>
    </xf>
    <xf numFmtId="164" fontId="26" fillId="5" borderId="12" xfId="5" applyNumberFormat="1" applyFont="1" applyFill="1" applyBorder="1" applyAlignment="1">
      <alignment horizontal="right" wrapText="1" shrinkToFit="1"/>
    </xf>
    <xf numFmtId="164" fontId="27" fillId="5" borderId="27" xfId="5" applyNumberFormat="1" applyFont="1" applyFill="1" applyBorder="1" applyAlignment="1">
      <alignment horizontal="right" vertical="center" wrapText="1"/>
    </xf>
    <xf numFmtId="0" fontId="42" fillId="5" borderId="0" xfId="0" applyFont="1" applyFill="1" applyAlignment="1">
      <alignment horizontal="right" vertical="center" wrapText="1" shrinkToFit="1"/>
    </xf>
    <xf numFmtId="169" fontId="42" fillId="5" borderId="0" xfId="7" applyNumberFormat="1" applyFont="1" applyFill="1" applyBorder="1" applyAlignment="1">
      <alignment horizontal="right" vertical="center" wrapText="1" shrinkToFit="1"/>
    </xf>
    <xf numFmtId="164" fontId="27" fillId="5" borderId="28" xfId="5" applyNumberFormat="1" applyFont="1" applyFill="1" applyBorder="1" applyAlignment="1">
      <alignment horizontal="right" vertical="center" wrapText="1"/>
    </xf>
    <xf numFmtId="0" fontId="10" fillId="4" borderId="0" xfId="3" quotePrefix="1" applyFont="1" applyFill="1" applyAlignment="1">
      <alignment horizontal="left" vertical="center" wrapText="1"/>
    </xf>
    <xf numFmtId="0" fontId="10" fillId="4" borderId="0" xfId="3" quotePrefix="1" applyFont="1" applyFill="1" applyAlignment="1">
      <alignment horizontal="left" vertical="center" wrapText="1" shrinkToFit="1"/>
    </xf>
    <xf numFmtId="0" fontId="10" fillId="4" borderId="0" xfId="3" applyFont="1" applyFill="1" applyAlignment="1">
      <alignment horizontal="left" vertical="center" wrapText="1"/>
    </xf>
    <xf numFmtId="0" fontId="10" fillId="4" borderId="0" xfId="3" applyFont="1" applyFill="1" applyAlignment="1">
      <alignment horizontal="left" vertical="center" wrapText="1" shrinkToFit="1"/>
    </xf>
    <xf numFmtId="0" fontId="98" fillId="4" borderId="0" xfId="0" applyFont="1" applyFill="1" applyAlignment="1">
      <alignment horizontal="right" vertical="center" wrapText="1" shrinkToFit="1"/>
    </xf>
    <xf numFmtId="0" fontId="98" fillId="4" borderId="0" xfId="0" applyFont="1" applyFill="1" applyAlignment="1">
      <alignment horizontal="center" vertical="center" wrapText="1" shrinkToFit="1"/>
    </xf>
    <xf numFmtId="0" fontId="36" fillId="5" borderId="0" xfId="0" applyFont="1" applyFill="1" applyAlignment="1">
      <alignment vertical="center" wrapText="1" shrinkToFit="1"/>
    </xf>
    <xf numFmtId="0" fontId="39" fillId="5" borderId="0" xfId="0" applyFont="1" applyFill="1" applyAlignment="1">
      <alignment vertical="center"/>
    </xf>
    <xf numFmtId="0" fontId="36" fillId="5" borderId="11" xfId="0" applyFont="1" applyFill="1" applyBorder="1" applyAlignment="1">
      <alignment vertical="center" wrapText="1" shrinkToFit="1"/>
    </xf>
    <xf numFmtId="0" fontId="39" fillId="5" borderId="0" xfId="0" applyFont="1" applyFill="1" applyAlignment="1">
      <alignment vertical="center" wrapText="1" shrinkToFit="1"/>
    </xf>
    <xf numFmtId="0" fontId="39" fillId="5" borderId="10" xfId="0" applyFont="1" applyFill="1" applyBorder="1" applyAlignment="1">
      <alignment vertical="center" wrapText="1" shrinkToFit="1"/>
    </xf>
    <xf numFmtId="0" fontId="39" fillId="5" borderId="2" xfId="0" applyFont="1" applyFill="1" applyBorder="1" applyAlignment="1">
      <alignment horizontal="left" vertical="center" wrapText="1"/>
    </xf>
    <xf numFmtId="0" fontId="39" fillId="5" borderId="8" xfId="0" applyFont="1" applyFill="1" applyBorder="1" applyAlignment="1">
      <alignment horizontal="left" vertical="center" wrapText="1"/>
    </xf>
    <xf numFmtId="0" fontId="36" fillId="5" borderId="27" xfId="0" applyFont="1" applyFill="1" applyBorder="1" applyAlignment="1">
      <alignment vertical="center" wrapText="1" shrinkToFit="1"/>
    </xf>
    <xf numFmtId="0" fontId="36" fillId="5" borderId="0" xfId="0" applyFont="1" applyFill="1" applyAlignment="1">
      <alignment vertical="center"/>
    </xf>
    <xf numFmtId="0" fontId="39" fillId="5" borderId="11" xfId="0" applyFont="1" applyFill="1" applyBorder="1" applyAlignment="1">
      <alignment vertical="center" wrapText="1" shrinkToFit="1"/>
    </xf>
    <xf numFmtId="0" fontId="39" fillId="5" borderId="0" xfId="0" applyFont="1" applyFill="1" applyAlignment="1">
      <alignment horizontal="left" vertical="center" wrapText="1"/>
    </xf>
    <xf numFmtId="0" fontId="36" fillId="5" borderId="27" xfId="0" applyFont="1" applyFill="1" applyBorder="1" applyAlignment="1">
      <alignment horizontal="left" vertical="center" wrapText="1"/>
    </xf>
    <xf numFmtId="0" fontId="23" fillId="5" borderId="0" xfId="0" applyFont="1" applyFill="1" applyAlignment="1">
      <alignment vertical="center"/>
    </xf>
    <xf numFmtId="0" fontId="39" fillId="5" borderId="17" xfId="0" applyFont="1" applyFill="1" applyBorder="1" applyAlignment="1">
      <alignment horizontal="left" vertical="center" wrapText="1"/>
    </xf>
    <xf numFmtId="0" fontId="39" fillId="4" borderId="0" xfId="0" applyFont="1" applyFill="1" applyAlignment="1">
      <alignment vertical="center"/>
    </xf>
    <xf numFmtId="0" fontId="39" fillId="5" borderId="10" xfId="0" applyFont="1" applyFill="1" applyBorder="1" applyAlignment="1">
      <alignment horizontal="left" vertical="center" wrapText="1" indent="1"/>
    </xf>
    <xf numFmtId="0" fontId="39" fillId="5" borderId="2" xfId="0" applyFont="1" applyFill="1" applyBorder="1" applyAlignment="1">
      <alignment horizontal="left" vertical="center" wrapText="1" indent="1"/>
    </xf>
    <xf numFmtId="0" fontId="39" fillId="5" borderId="0" xfId="0" quotePrefix="1" applyFont="1" applyFill="1" applyAlignment="1">
      <alignment horizontal="left" vertical="center"/>
    </xf>
    <xf numFmtId="0" fontId="39" fillId="5" borderId="11" xfId="0" applyFont="1" applyFill="1" applyBorder="1" applyAlignment="1">
      <alignment horizontal="left" vertical="center" wrapText="1" indent="1"/>
    </xf>
    <xf numFmtId="0" fontId="39" fillId="5" borderId="10" xfId="0" applyFont="1" applyFill="1" applyBorder="1" applyAlignment="1">
      <alignment horizontal="left" vertical="center" wrapText="1"/>
    </xf>
    <xf numFmtId="0" fontId="39" fillId="5" borderId="11" xfId="0" applyFont="1" applyFill="1" applyBorder="1" applyAlignment="1">
      <alignment horizontal="left" vertical="center" wrapText="1"/>
    </xf>
    <xf numFmtId="0" fontId="39" fillId="5" borderId="8" xfId="0" applyFont="1" applyFill="1" applyBorder="1" applyAlignment="1">
      <alignment vertical="center" wrapText="1"/>
    </xf>
    <xf numFmtId="0" fontId="36" fillId="5" borderId="8" xfId="0" applyFont="1" applyFill="1" applyBorder="1" applyAlignment="1">
      <alignment horizontal="left" vertical="center" wrapText="1"/>
    </xf>
    <xf numFmtId="0" fontId="39" fillId="5" borderId="27" xfId="0" applyFont="1" applyFill="1" applyBorder="1" applyAlignment="1">
      <alignment vertical="center" wrapText="1"/>
    </xf>
    <xf numFmtId="0" fontId="39" fillId="4" borderId="0" xfId="0" applyFont="1" applyFill="1" applyAlignment="1">
      <alignment vertical="center" wrapText="1"/>
    </xf>
    <xf numFmtId="0" fontId="39" fillId="4" borderId="0" xfId="0" applyFont="1" applyFill="1" applyAlignment="1">
      <alignment vertical="center" wrapText="1" shrinkToFit="1"/>
    </xf>
    <xf numFmtId="164" fontId="40" fillId="4" borderId="0" xfId="5" applyNumberFormat="1" applyFont="1" applyFill="1" applyBorder="1" applyAlignment="1">
      <alignment horizontal="right" vertical="center" wrapText="1" shrinkToFit="1"/>
    </xf>
    <xf numFmtId="166" fontId="39" fillId="4" borderId="0" xfId="7" applyNumberFormat="1" applyFont="1" applyFill="1" applyBorder="1" applyAlignment="1">
      <alignment horizontal="right" vertical="center" wrapText="1" shrinkToFit="1"/>
    </xf>
    <xf numFmtId="169" fontId="36" fillId="4" borderId="0" xfId="7" applyNumberFormat="1" applyFont="1" applyFill="1" applyBorder="1" applyAlignment="1">
      <alignment horizontal="right" vertical="center" wrapText="1" shrinkToFit="1"/>
    </xf>
    <xf numFmtId="169" fontId="39" fillId="4" borderId="0" xfId="7" applyNumberFormat="1" applyFont="1" applyFill="1" applyBorder="1" applyAlignment="1">
      <alignment horizontal="right" vertical="center" wrapText="1" shrinkToFit="1"/>
    </xf>
    <xf numFmtId="0" fontId="97" fillId="3" borderId="0" xfId="0" applyFont="1" applyFill="1" applyAlignment="1">
      <alignment vertical="center" wrapText="1"/>
    </xf>
    <xf numFmtId="0" fontId="98" fillId="0" borderId="0" xfId="0" applyFont="1" applyAlignment="1">
      <alignment horizontal="right" vertical="center" wrapText="1" shrinkToFit="1"/>
    </xf>
    <xf numFmtId="0" fontId="39" fillId="5" borderId="2" xfId="0" applyFont="1" applyFill="1" applyBorder="1" applyAlignment="1">
      <alignment vertical="center" wrapText="1"/>
    </xf>
    <xf numFmtId="0" fontId="39" fillId="4" borderId="0" xfId="0" applyFont="1" applyFill="1" applyAlignment="1">
      <alignment horizontal="left" vertical="center" wrapText="1" shrinkToFit="1"/>
    </xf>
    <xf numFmtId="0" fontId="23" fillId="5" borderId="10" xfId="0" applyFont="1" applyFill="1" applyBorder="1" applyAlignment="1">
      <alignment wrapText="1"/>
    </xf>
    <xf numFmtId="0" fontId="36" fillId="5" borderId="27" xfId="0" applyFont="1" applyFill="1" applyBorder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23" fillId="5" borderId="13" xfId="0" applyFont="1" applyFill="1" applyBorder="1" applyAlignment="1">
      <alignment vertical="center" wrapText="1" shrinkToFit="1"/>
    </xf>
    <xf numFmtId="0" fontId="23" fillId="5" borderId="13" xfId="0" applyFont="1" applyFill="1" applyBorder="1" applyAlignment="1">
      <alignment vertical="center" wrapText="1"/>
    </xf>
    <xf numFmtId="166" fontId="27" fillId="5" borderId="28" xfId="0" applyNumberFormat="1" applyFont="1" applyFill="1" applyBorder="1" applyAlignment="1">
      <alignment horizontal="right" vertical="center" wrapText="1"/>
    </xf>
    <xf numFmtId="0" fontId="42" fillId="5" borderId="13" xfId="0" applyFont="1" applyFill="1" applyBorder="1" applyAlignment="1">
      <alignment horizontal="right" vertical="center" wrapText="1" shrinkToFit="1"/>
    </xf>
    <xf numFmtId="169" fontId="42" fillId="5" borderId="13" xfId="7" applyNumberFormat="1" applyFont="1" applyFill="1" applyBorder="1" applyAlignment="1">
      <alignment horizontal="right" vertical="center" wrapText="1" shrinkToFit="1"/>
    </xf>
    <xf numFmtId="167" fontId="42" fillId="0" borderId="13" xfId="0" applyNumberFormat="1" applyFont="1" applyBorder="1" applyAlignment="1">
      <alignment horizontal="right" vertical="center" wrapText="1" shrinkToFit="1"/>
    </xf>
    <xf numFmtId="165" fontId="26" fillId="5" borderId="2" xfId="7" applyFont="1" applyFill="1" applyBorder="1" applyAlignment="1">
      <alignment horizontal="right" wrapText="1" shrinkToFit="1"/>
    </xf>
    <xf numFmtId="169" fontId="26" fillId="5" borderId="2" xfId="7" applyNumberFormat="1" applyFont="1" applyFill="1" applyBorder="1" applyAlignment="1">
      <alignment horizontal="right" wrapText="1" shrinkToFit="1"/>
    </xf>
    <xf numFmtId="169" fontId="26" fillId="5" borderId="8" xfId="7" applyNumberFormat="1" applyFont="1" applyFill="1" applyBorder="1" applyAlignment="1">
      <alignment horizontal="right" wrapText="1" shrinkToFit="1"/>
    </xf>
    <xf numFmtId="166" fontId="26" fillId="5" borderId="12" xfId="7" applyNumberFormat="1" applyFont="1" applyFill="1" applyBorder="1" applyAlignment="1">
      <alignment horizontal="right" wrapText="1" shrinkToFit="1"/>
    </xf>
    <xf numFmtId="166" fontId="26" fillId="5" borderId="29" xfId="7" applyNumberFormat="1" applyFont="1" applyFill="1" applyBorder="1" applyAlignment="1">
      <alignment horizontal="right" wrapText="1" shrinkToFit="1"/>
    </xf>
    <xf numFmtId="164" fontId="26" fillId="5" borderId="1" xfId="5" applyNumberFormat="1" applyFont="1" applyFill="1" applyBorder="1" applyAlignment="1">
      <alignment horizontal="right" wrapText="1" shrinkToFit="1"/>
    </xf>
    <xf numFmtId="166" fontId="26" fillId="5" borderId="1" xfId="7" applyNumberFormat="1" applyFont="1" applyFill="1" applyBorder="1" applyAlignment="1">
      <alignment horizontal="right" wrapText="1" shrinkToFit="1"/>
    </xf>
    <xf numFmtId="166" fontId="26" fillId="5" borderId="6" xfId="7" applyNumberFormat="1" applyFont="1" applyFill="1" applyBorder="1" applyAlignment="1">
      <alignment horizontal="right" wrapText="1" shrinkToFit="1"/>
    </xf>
    <xf numFmtId="169" fontId="26" fillId="5" borderId="27" xfId="7" applyNumberFormat="1" applyFont="1" applyFill="1" applyBorder="1" applyAlignment="1">
      <alignment horizontal="right" wrapText="1" shrinkToFit="1"/>
    </xf>
    <xf numFmtId="166" fontId="26" fillId="5" borderId="17" xfId="7" applyNumberFormat="1" applyFont="1" applyFill="1" applyBorder="1" applyAlignment="1">
      <alignment horizontal="right" wrapText="1" shrinkToFit="1"/>
    </xf>
    <xf numFmtId="166" fontId="26" fillId="5" borderId="27" xfId="7" applyNumberFormat="1" applyFont="1" applyFill="1" applyBorder="1" applyAlignment="1">
      <alignment horizontal="right" wrapText="1" shrinkToFit="1"/>
    </xf>
    <xf numFmtId="166" fontId="26" fillId="5" borderId="28" xfId="7" applyNumberFormat="1" applyFont="1" applyFill="1" applyBorder="1" applyAlignment="1">
      <alignment horizontal="right" wrapText="1" shrinkToFit="1"/>
    </xf>
    <xf numFmtId="164" fontId="26" fillId="5" borderId="28" xfId="5" applyNumberFormat="1" applyFont="1" applyFill="1" applyBorder="1" applyAlignment="1">
      <alignment horizontal="right" wrapText="1" shrinkToFit="1"/>
    </xf>
    <xf numFmtId="0" fontId="52" fillId="4" borderId="0" xfId="3" applyFont="1" applyFill="1" applyAlignment="1">
      <alignment horizontal="left" vertical="center" wrapText="1" shrinkToFit="1"/>
    </xf>
    <xf numFmtId="0" fontId="52" fillId="4" borderId="0" xfId="3" applyFont="1" applyFill="1" applyAlignment="1">
      <alignment horizontal="left" vertical="center"/>
    </xf>
    <xf numFmtId="0" fontId="99" fillId="4" borderId="0" xfId="0" applyFont="1" applyFill="1" applyAlignment="1">
      <alignment horizontal="center" wrapText="1" shrinkToFit="1"/>
    </xf>
    <xf numFmtId="0" fontId="99" fillId="4" borderId="0" xfId="0" applyFont="1" applyFill="1" applyAlignment="1">
      <alignment horizontal="right" wrapText="1" shrinkToFit="1"/>
    </xf>
    <xf numFmtId="0" fontId="29" fillId="5" borderId="17" xfId="0" applyFont="1" applyFill="1" applyBorder="1" applyAlignment="1">
      <alignment vertical="center" wrapText="1" shrinkToFit="1"/>
    </xf>
    <xf numFmtId="0" fontId="29" fillId="5" borderId="0" xfId="0" applyFont="1" applyFill="1" applyAlignment="1">
      <alignment vertical="center" wrapText="1" shrinkToFit="1"/>
    </xf>
    <xf numFmtId="0" fontId="27" fillId="5" borderId="12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29" fillId="5" borderId="27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left" vertical="center" wrapText="1"/>
    </xf>
    <xf numFmtId="0" fontId="39" fillId="5" borderId="0" xfId="0" applyFont="1" applyFill="1" applyAlignment="1">
      <alignment horizontal="left" vertical="center"/>
    </xf>
    <xf numFmtId="0" fontId="27" fillId="5" borderId="11" xfId="0" applyFont="1" applyFill="1" applyBorder="1" applyAlignment="1">
      <alignment horizontal="left" vertical="center" wrapText="1"/>
    </xf>
    <xf numFmtId="0" fontId="56" fillId="5" borderId="8" xfId="0" applyFont="1" applyFill="1" applyBorder="1" applyAlignment="1">
      <alignment horizontal="left" vertical="center" wrapText="1"/>
    </xf>
    <xf numFmtId="0" fontId="27" fillId="5" borderId="27" xfId="0" applyFont="1" applyFill="1" applyBorder="1" applyAlignment="1">
      <alignment horizontal="left" vertical="center" wrapText="1"/>
    </xf>
    <xf numFmtId="0" fontId="57" fillId="5" borderId="13" xfId="0" applyFont="1" applyFill="1" applyBorder="1" applyAlignment="1">
      <alignment horizontal="left" vertical="center" wrapText="1"/>
    </xf>
    <xf numFmtId="0" fontId="39" fillId="5" borderId="13" xfId="0" applyFont="1" applyFill="1" applyBorder="1" applyAlignment="1">
      <alignment vertical="center"/>
    </xf>
    <xf numFmtId="0" fontId="28" fillId="4" borderId="0" xfId="3" applyFont="1" applyFill="1" applyAlignment="1">
      <alignment horizontal="centerContinuous" vertical="center" wrapText="1"/>
    </xf>
    <xf numFmtId="0" fontId="28" fillId="4" borderId="0" xfId="3" applyFont="1" applyFill="1" applyAlignment="1">
      <alignment horizontal="centerContinuous" vertical="center"/>
    </xf>
    <xf numFmtId="0" fontId="58" fillId="4" borderId="0" xfId="4" applyFont="1" applyFill="1" applyAlignment="1">
      <alignment horizontal="centerContinuous" vertical="center" shrinkToFit="1"/>
    </xf>
    <xf numFmtId="0" fontId="24" fillId="0" borderId="0" xfId="4" applyFont="1" applyAlignment="1">
      <alignment horizontal="center" vertical="center" shrinkToFit="1"/>
    </xf>
    <xf numFmtId="0" fontId="58" fillId="4" borderId="0" xfId="4" applyFont="1" applyFill="1" applyAlignment="1">
      <alignment vertical="center" shrinkToFit="1"/>
    </xf>
    <xf numFmtId="0" fontId="24" fillId="0" borderId="0" xfId="4" applyFont="1" applyAlignment="1">
      <alignment horizontal="centerContinuous" vertical="center" shrinkToFit="1"/>
    </xf>
    <xf numFmtId="0" fontId="58" fillId="4" borderId="0" xfId="4" applyFont="1" applyFill="1" applyAlignment="1">
      <alignment vertical="center" wrapText="1"/>
    </xf>
    <xf numFmtId="0" fontId="99" fillId="5" borderId="0" xfId="4" applyFont="1" applyFill="1" applyAlignment="1">
      <alignment horizontal="center" vertical="center" wrapText="1" shrinkToFit="1"/>
    </xf>
    <xf numFmtId="0" fontId="22" fillId="0" borderId="0" xfId="4" applyFont="1" applyAlignment="1">
      <alignment horizontal="center" vertical="center" wrapText="1" shrinkToFit="1"/>
    </xf>
    <xf numFmtId="0" fontId="59" fillId="4" borderId="0" xfId="4" applyFont="1" applyFill="1" applyAlignment="1">
      <alignment horizontal="center" vertical="center" wrapText="1" shrinkToFit="1"/>
    </xf>
    <xf numFmtId="170" fontId="22" fillId="0" borderId="0" xfId="4" applyNumberFormat="1" applyFont="1" applyAlignment="1">
      <alignment horizontal="centerContinuous" vertical="center" wrapText="1" shrinkToFit="1"/>
    </xf>
    <xf numFmtId="0" fontId="22" fillId="0" borderId="0" xfId="4" applyFont="1" applyAlignment="1">
      <alignment horizontal="centerContinuous" vertical="center" wrapText="1" shrinkToFit="1"/>
    </xf>
    <xf numFmtId="165" fontId="26" fillId="5" borderId="17" xfId="7" applyFont="1" applyFill="1" applyBorder="1" applyAlignment="1">
      <alignment horizontal="left" vertical="center" wrapText="1" shrinkToFit="1"/>
    </xf>
    <xf numFmtId="0" fontId="26" fillId="5" borderId="0" xfId="4" applyFont="1" applyFill="1" applyAlignment="1">
      <alignment horizontal="left" vertical="center" wrapText="1" shrinkToFit="1"/>
    </xf>
    <xf numFmtId="10" fontId="26" fillId="5" borderId="10" xfId="5" applyNumberFormat="1" applyFont="1" applyFill="1" applyBorder="1" applyAlignment="1">
      <alignment horizontal="center" vertical="center" wrapText="1" shrinkToFit="1"/>
    </xf>
    <xf numFmtId="10" fontId="26" fillId="0" borderId="0" xfId="5" applyNumberFormat="1" applyFont="1" applyFill="1" applyBorder="1" applyAlignment="1">
      <alignment horizontal="center" vertical="center" wrapText="1" shrinkToFit="1"/>
    </xf>
    <xf numFmtId="10" fontId="26" fillId="0" borderId="0" xfId="5" applyNumberFormat="1" applyFont="1" applyFill="1" applyBorder="1" applyAlignment="1">
      <alignment horizontal="right" vertical="center" wrapText="1" shrinkToFit="1"/>
    </xf>
    <xf numFmtId="165" fontId="26" fillId="0" borderId="0" xfId="7" applyFont="1" applyFill="1" applyBorder="1" applyAlignment="1">
      <alignment horizontal="right" vertical="center" wrapText="1" shrinkToFit="1"/>
    </xf>
    <xf numFmtId="171" fontId="26" fillId="0" borderId="0" xfId="7" applyNumberFormat="1" applyFont="1" applyFill="1" applyBorder="1" applyAlignment="1">
      <alignment horizontal="right" vertical="center" wrapText="1" shrinkToFit="1"/>
    </xf>
    <xf numFmtId="165" fontId="26" fillId="5" borderId="11" xfId="7" applyFont="1" applyFill="1" applyBorder="1" applyAlignment="1">
      <alignment horizontal="left" vertical="center" wrapText="1" shrinkToFit="1"/>
    </xf>
    <xf numFmtId="10" fontId="26" fillId="5" borderId="11" xfId="5" applyNumberFormat="1" applyFont="1" applyFill="1" applyBorder="1" applyAlignment="1">
      <alignment horizontal="center" vertical="center" wrapText="1" shrinkToFit="1"/>
    </xf>
    <xf numFmtId="0" fontId="26" fillId="5" borderId="0" xfId="4" applyFont="1" applyFill="1" applyAlignment="1">
      <alignment vertical="center" wrapText="1" shrinkToFit="1"/>
    </xf>
    <xf numFmtId="165" fontId="26" fillId="5" borderId="13" xfId="7" applyFont="1" applyFill="1" applyBorder="1" applyAlignment="1">
      <alignment horizontal="left" vertical="center" wrapText="1" shrinkToFit="1"/>
    </xf>
    <xf numFmtId="0" fontId="27" fillId="5" borderId="13" xfId="4" applyFont="1" applyFill="1" applyBorder="1" applyAlignment="1">
      <alignment vertical="center" wrapText="1" shrinkToFit="1"/>
    </xf>
    <xf numFmtId="10" fontId="26" fillId="5" borderId="13" xfId="5" applyNumberFormat="1" applyFont="1" applyFill="1" applyBorder="1" applyAlignment="1">
      <alignment horizontal="center" vertical="center" wrapText="1" shrinkToFit="1"/>
    </xf>
    <xf numFmtId="0" fontId="58" fillId="4" borderId="0" xfId="4" applyFont="1" applyFill="1" applyAlignment="1">
      <alignment vertical="center"/>
    </xf>
    <xf numFmtId="0" fontId="2" fillId="0" borderId="0" xfId="4" applyFont="1" applyAlignment="1">
      <alignment vertical="center" shrinkToFit="1"/>
    </xf>
    <xf numFmtId="0" fontId="34" fillId="0" borderId="0" xfId="4" applyFont="1" applyAlignment="1">
      <alignment horizontal="centerContinuous" vertical="center" wrapText="1" shrinkToFit="1"/>
    </xf>
    <xf numFmtId="0" fontId="99" fillId="5" borderId="2" xfId="4" applyFont="1" applyFill="1" applyBorder="1" applyAlignment="1">
      <alignment horizontal="center" vertical="center" wrapText="1" shrinkToFit="1"/>
    </xf>
    <xf numFmtId="0" fontId="53" fillId="0" borderId="0" xfId="4" applyFont="1" applyAlignment="1">
      <alignment horizontal="right" vertical="center" wrapText="1" shrinkToFit="1"/>
    </xf>
    <xf numFmtId="0" fontId="24" fillId="0" borderId="0" xfId="4" applyFont="1" applyAlignment="1">
      <alignment horizontal="center" vertical="center" wrapText="1" shrinkToFit="1"/>
    </xf>
    <xf numFmtId="2" fontId="26" fillId="5" borderId="10" xfId="5" applyNumberFormat="1" applyFont="1" applyFill="1" applyBorder="1" applyAlignment="1">
      <alignment horizontal="center" vertical="center" wrapText="1" shrinkToFit="1"/>
    </xf>
    <xf numFmtId="164" fontId="26" fillId="5" borderId="17" xfId="5" applyNumberFormat="1" applyFont="1" applyFill="1" applyBorder="1" applyAlignment="1">
      <alignment horizontal="center" vertical="center" wrapText="1" shrinkToFit="1"/>
    </xf>
    <xf numFmtId="165" fontId="62" fillId="0" borderId="0" xfId="7" applyFont="1" applyFill="1" applyBorder="1" applyAlignment="1">
      <alignment horizontal="center" vertical="center" wrapText="1" shrinkToFit="1"/>
    </xf>
    <xf numFmtId="10" fontId="62" fillId="0" borderId="0" xfId="5" applyNumberFormat="1" applyFont="1" applyFill="1" applyBorder="1" applyAlignment="1">
      <alignment horizontal="center" vertical="center" wrapText="1" shrinkToFit="1"/>
    </xf>
    <xf numFmtId="2" fontId="26" fillId="5" borderId="11" xfId="5" applyNumberFormat="1" applyFont="1" applyFill="1" applyBorder="1" applyAlignment="1">
      <alignment horizontal="center" vertical="center" wrapText="1" shrinkToFit="1"/>
    </xf>
    <xf numFmtId="164" fontId="26" fillId="5" borderId="11" xfId="5" applyNumberFormat="1" applyFont="1" applyFill="1" applyBorder="1" applyAlignment="1">
      <alignment horizontal="center" vertical="center" wrapText="1" shrinkToFit="1"/>
    </xf>
    <xf numFmtId="2" fontId="26" fillId="5" borderId="13" xfId="5" applyNumberFormat="1" applyFont="1" applyFill="1" applyBorder="1" applyAlignment="1">
      <alignment horizontal="center" vertical="center" wrapText="1" shrinkToFit="1"/>
    </xf>
    <xf numFmtId="164" fontId="26" fillId="5" borderId="13" xfId="5" applyNumberFormat="1" applyFont="1" applyFill="1" applyBorder="1" applyAlignment="1">
      <alignment horizontal="center" vertical="center" wrapText="1" shrinkToFit="1"/>
    </xf>
    <xf numFmtId="0" fontId="63" fillId="4" borderId="0" xfId="4" applyFont="1" applyFill="1" applyAlignment="1">
      <alignment vertical="center" wrapText="1"/>
    </xf>
    <xf numFmtId="0" fontId="63" fillId="4" borderId="0" xfId="4" applyFont="1" applyFill="1" applyAlignment="1">
      <alignment vertical="center"/>
    </xf>
    <xf numFmtId="0" fontId="32" fillId="4" borderId="0" xfId="4" applyFont="1" applyFill="1" applyAlignment="1">
      <alignment horizontal="centerContinuous" vertical="center" wrapText="1" shrinkToFit="1"/>
    </xf>
    <xf numFmtId="0" fontId="58" fillId="5" borderId="0" xfId="4" applyFont="1" applyFill="1" applyAlignment="1">
      <alignment vertical="center" wrapText="1"/>
    </xf>
    <xf numFmtId="0" fontId="58" fillId="5" borderId="0" xfId="4" applyFont="1" applyFill="1" applyAlignment="1">
      <alignment vertical="center"/>
    </xf>
    <xf numFmtId="49" fontId="99" fillId="5" borderId="0" xfId="4" applyNumberFormat="1" applyFont="1" applyFill="1" applyAlignment="1">
      <alignment horizontal="center" vertical="center" wrapText="1" shrinkToFit="1"/>
    </xf>
    <xf numFmtId="0" fontId="99" fillId="5" borderId="0" xfId="4" applyFont="1" applyFill="1" applyAlignment="1">
      <alignment horizontal="right" vertical="center" wrapText="1" shrinkToFit="1"/>
    </xf>
    <xf numFmtId="49" fontId="99" fillId="5" borderId="2" xfId="4" applyNumberFormat="1" applyFont="1" applyFill="1" applyBorder="1" applyAlignment="1">
      <alignment horizontal="center" vertical="center" wrapText="1" shrinkToFit="1"/>
    </xf>
    <xf numFmtId="165" fontId="26" fillId="5" borderId="10" xfId="7" applyFont="1" applyFill="1" applyBorder="1" applyAlignment="1">
      <alignment horizontal="center" vertical="center" wrapText="1" shrinkToFit="1"/>
    </xf>
    <xf numFmtId="164" fontId="26" fillId="5" borderId="0" xfId="5" applyNumberFormat="1" applyFont="1" applyFill="1" applyBorder="1" applyAlignment="1">
      <alignment horizontal="center" vertical="center" wrapText="1" shrinkToFit="1"/>
    </xf>
    <xf numFmtId="171" fontId="26" fillId="5" borderId="0" xfId="7" applyNumberFormat="1" applyFont="1" applyFill="1" applyBorder="1" applyAlignment="1">
      <alignment horizontal="right" vertical="center" wrapText="1" shrinkToFit="1"/>
    </xf>
    <xf numFmtId="165" fontId="26" fillId="5" borderId="0" xfId="7" applyFont="1" applyFill="1" applyBorder="1" applyAlignment="1">
      <alignment horizontal="center" vertical="center" wrapText="1" shrinkToFit="1"/>
    </xf>
    <xf numFmtId="164" fontId="26" fillId="5" borderId="10" xfId="5" applyNumberFormat="1" applyFont="1" applyFill="1" applyBorder="1" applyAlignment="1">
      <alignment horizontal="center" vertical="center" wrapText="1" shrinkToFit="1"/>
    </xf>
    <xf numFmtId="0" fontId="63" fillId="5" borderId="0" xfId="4" applyFont="1" applyFill="1" applyAlignment="1">
      <alignment vertical="center"/>
    </xf>
    <xf numFmtId="165" fontId="26" fillId="5" borderId="9" xfId="7" applyFont="1" applyFill="1" applyBorder="1" applyAlignment="1">
      <alignment horizontal="center" vertical="center" wrapText="1" shrinkToFit="1"/>
    </xf>
    <xf numFmtId="165" fontId="26" fillId="5" borderId="11" xfId="7" applyFont="1" applyFill="1" applyBorder="1" applyAlignment="1">
      <alignment horizontal="center" vertical="center" wrapText="1" shrinkToFit="1"/>
    </xf>
    <xf numFmtId="167" fontId="58" fillId="4" borderId="0" xfId="4" applyNumberFormat="1" applyFont="1" applyFill="1" applyAlignment="1">
      <alignment vertical="center" shrinkToFit="1"/>
    </xf>
    <xf numFmtId="165" fontId="26" fillId="5" borderId="0" xfId="7" applyFont="1" applyFill="1" applyBorder="1" applyAlignment="1">
      <alignment horizontal="left" vertical="center" wrapText="1" shrinkToFit="1"/>
    </xf>
    <xf numFmtId="165" fontId="26" fillId="5" borderId="14" xfId="7" applyFont="1" applyFill="1" applyBorder="1" applyAlignment="1">
      <alignment horizontal="left" vertical="center" wrapText="1" shrinkToFit="1"/>
    </xf>
    <xf numFmtId="0" fontId="63" fillId="5" borderId="13" xfId="4" applyFont="1" applyFill="1" applyBorder="1" applyAlignment="1">
      <alignment vertical="center"/>
    </xf>
    <xf numFmtId="164" fontId="26" fillId="5" borderId="14" xfId="5" applyNumberFormat="1" applyFont="1" applyFill="1" applyBorder="1" applyAlignment="1">
      <alignment horizontal="center" vertical="center" wrapText="1" shrinkToFit="1"/>
    </xf>
    <xf numFmtId="165" fontId="26" fillId="5" borderId="13" xfId="7" applyFont="1" applyFill="1" applyBorder="1" applyAlignment="1">
      <alignment horizontal="center" vertical="center" wrapText="1" shrinkToFit="1"/>
    </xf>
    <xf numFmtId="165" fontId="26" fillId="5" borderId="14" xfId="7" applyFont="1" applyFill="1" applyBorder="1" applyAlignment="1">
      <alignment horizontal="center" vertical="center" wrapText="1" shrinkToFit="1"/>
    </xf>
    <xf numFmtId="0" fontId="80" fillId="4" borderId="0" xfId="4" applyFont="1" applyFill="1" applyAlignment="1">
      <alignment vertical="center" shrinkToFit="1"/>
    </xf>
    <xf numFmtId="0" fontId="80" fillId="4" borderId="0" xfId="4" applyFont="1" applyFill="1" applyAlignment="1">
      <alignment vertical="center"/>
    </xf>
    <xf numFmtId="164" fontId="21" fillId="0" borderId="17" xfId="5" applyNumberFormat="1" applyFont="1" applyFill="1" applyBorder="1" applyAlignment="1">
      <alignment horizontal="center" vertical="center" wrapText="1" shrinkToFit="1"/>
    </xf>
    <xf numFmtId="164" fontId="21" fillId="0" borderId="11" xfId="5" applyNumberFormat="1" applyFont="1" applyFill="1" applyBorder="1" applyAlignment="1">
      <alignment horizontal="center" vertical="center" wrapText="1" shrinkToFit="1"/>
    </xf>
    <xf numFmtId="169" fontId="67" fillId="0" borderId="9" xfId="7" applyNumberFormat="1" applyFont="1" applyFill="1" applyBorder="1" applyAlignment="1">
      <alignment horizontal="center" vertical="center" wrapText="1" shrinkToFit="1"/>
    </xf>
    <xf numFmtId="164" fontId="21" fillId="0" borderId="9" xfId="5" applyNumberFormat="1" applyFont="1" applyFill="1" applyBorder="1" applyAlignment="1">
      <alignment horizontal="center" vertical="center" wrapText="1" shrinkToFit="1"/>
    </xf>
    <xf numFmtId="169" fontId="67" fillId="5" borderId="8" xfId="7" applyNumberFormat="1" applyFont="1" applyFill="1" applyBorder="1" applyAlignment="1">
      <alignment horizontal="center" vertical="center" wrapText="1" shrinkToFit="1"/>
    </xf>
    <xf numFmtId="169" fontId="67" fillId="5" borderId="27" xfId="7" applyNumberFormat="1" applyFont="1" applyFill="1" applyBorder="1" applyAlignment="1">
      <alignment horizontal="center" vertical="center" wrapText="1" shrinkToFit="1"/>
    </xf>
    <xf numFmtId="0" fontId="80" fillId="5" borderId="0" xfId="4" applyFont="1" applyFill="1" applyAlignment="1">
      <alignment vertical="center" shrinkToFit="1"/>
    </xf>
    <xf numFmtId="169" fontId="67" fillId="5" borderId="0" xfId="7" applyNumberFormat="1" applyFont="1" applyFill="1" applyBorder="1" applyAlignment="1">
      <alignment horizontal="center" vertical="center" wrapText="1" shrinkToFit="1"/>
    </xf>
    <xf numFmtId="0" fontId="80" fillId="5" borderId="0" xfId="4" applyFont="1" applyFill="1" applyAlignment="1">
      <alignment vertical="center"/>
    </xf>
    <xf numFmtId="164" fontId="21" fillId="5" borderId="27" xfId="5" applyNumberFormat="1" applyFont="1" applyFill="1" applyBorder="1" applyAlignment="1">
      <alignment horizontal="center" vertical="center" wrapText="1" shrinkToFit="1"/>
    </xf>
    <xf numFmtId="164" fontId="21" fillId="0" borderId="10" xfId="5" applyNumberFormat="1" applyFont="1" applyFill="1" applyBorder="1" applyAlignment="1">
      <alignment horizontal="center" vertical="center" wrapText="1" shrinkToFit="1"/>
    </xf>
    <xf numFmtId="169" fontId="67" fillId="0" borderId="11" xfId="7" applyNumberFormat="1" applyFont="1" applyFill="1" applyBorder="1" applyAlignment="1">
      <alignment horizontal="center" vertical="center" wrapText="1" shrinkToFit="1"/>
    </xf>
    <xf numFmtId="169" fontId="67" fillId="5" borderId="13" xfId="7" applyNumberFormat="1" applyFont="1" applyFill="1" applyBorder="1" applyAlignment="1">
      <alignment horizontal="center" vertical="center" wrapText="1" shrinkToFit="1"/>
    </xf>
    <xf numFmtId="164" fontId="67" fillId="5" borderId="13" xfId="5" applyNumberFormat="1" applyFont="1" applyFill="1" applyBorder="1" applyAlignment="1">
      <alignment horizontal="center" vertical="center" wrapText="1" shrinkToFit="1"/>
    </xf>
    <xf numFmtId="0" fontId="80" fillId="4" borderId="0" xfId="4" applyFont="1" applyFill="1" applyAlignment="1">
      <alignment vertical="center" wrapText="1"/>
    </xf>
    <xf numFmtId="170" fontId="66" fillId="4" borderId="0" xfId="4" applyNumberFormat="1" applyFont="1" applyFill="1" applyAlignment="1">
      <alignment vertical="center" wrapText="1" shrinkToFit="1"/>
    </xf>
    <xf numFmtId="0" fontId="66" fillId="4" borderId="0" xfId="4" applyFont="1" applyFill="1" applyAlignment="1">
      <alignment horizontal="center" vertical="center"/>
    </xf>
    <xf numFmtId="165" fontId="21" fillId="5" borderId="0" xfId="7" applyFont="1" applyFill="1" applyBorder="1" applyAlignment="1">
      <alignment horizontal="left" vertical="center" wrapText="1" shrinkToFit="1"/>
    </xf>
    <xf numFmtId="0" fontId="21" fillId="0" borderId="0" xfId="4" applyFont="1" applyAlignment="1">
      <alignment horizontal="left" vertical="center" wrapText="1" shrinkToFit="1"/>
    </xf>
    <xf numFmtId="0" fontId="68" fillId="5" borderId="0" xfId="4" applyFont="1" applyFill="1" applyAlignment="1">
      <alignment horizontal="center" vertical="center" wrapText="1" shrinkToFit="1"/>
    </xf>
    <xf numFmtId="165" fontId="21" fillId="0" borderId="17" xfId="7" applyFont="1" applyFill="1" applyBorder="1" applyAlignment="1">
      <alignment horizontal="left" vertical="center" wrapText="1" indent="2" shrinkToFit="1"/>
    </xf>
    <xf numFmtId="165" fontId="21" fillId="0" borderId="0" xfId="7" applyFont="1" applyFill="1" applyBorder="1" applyAlignment="1">
      <alignment horizontal="left" vertical="center" wrapText="1" indent="2" shrinkToFit="1"/>
    </xf>
    <xf numFmtId="165" fontId="21" fillId="0" borderId="12" xfId="7" applyFont="1" applyFill="1" applyBorder="1" applyAlignment="1">
      <alignment horizontal="left" vertical="center" wrapText="1" indent="2" shrinkToFit="1"/>
    </xf>
    <xf numFmtId="165" fontId="21" fillId="5" borderId="27" xfId="7" applyFont="1" applyFill="1" applyBorder="1" applyAlignment="1">
      <alignment horizontal="left" vertical="center" wrapText="1" shrinkToFit="1"/>
    </xf>
    <xf numFmtId="0" fontId="21" fillId="5" borderId="0" xfId="4" applyFont="1" applyFill="1" applyAlignment="1">
      <alignment horizontal="left" vertical="center" wrapText="1" shrinkToFit="1"/>
    </xf>
    <xf numFmtId="0" fontId="21" fillId="0" borderId="0" xfId="4" applyFont="1" applyAlignment="1">
      <alignment vertical="center" wrapText="1" shrinkToFit="1"/>
    </xf>
    <xf numFmtId="0" fontId="21" fillId="4" borderId="11" xfId="4" applyFont="1" applyFill="1" applyBorder="1" applyAlignment="1">
      <alignment horizontal="left" vertical="center" wrapText="1" indent="2"/>
    </xf>
    <xf numFmtId="165" fontId="21" fillId="0" borderId="11" xfId="7" applyFont="1" applyFill="1" applyBorder="1" applyAlignment="1">
      <alignment horizontal="left" vertical="center" wrapText="1" indent="2" shrinkToFit="1"/>
    </xf>
    <xf numFmtId="165" fontId="21" fillId="0" borderId="9" xfId="7" applyFont="1" applyFill="1" applyBorder="1" applyAlignment="1">
      <alignment horizontal="left" vertical="center" wrapText="1" indent="2" shrinkToFit="1"/>
    </xf>
    <xf numFmtId="169" fontId="67" fillId="0" borderId="17" xfId="7" applyNumberFormat="1" applyFont="1" applyFill="1" applyBorder="1" applyAlignment="1">
      <alignment horizontal="center" vertical="center" wrapText="1" shrinkToFit="1"/>
    </xf>
    <xf numFmtId="169" fontId="67" fillId="0" borderId="0" xfId="7" applyNumberFormat="1" applyFont="1" applyFill="1" applyBorder="1" applyAlignment="1">
      <alignment horizontal="center" vertical="center" wrapText="1" shrinkToFit="1"/>
    </xf>
    <xf numFmtId="169" fontId="67" fillId="0" borderId="27" xfId="7" applyNumberFormat="1" applyFont="1" applyFill="1" applyBorder="1" applyAlignment="1">
      <alignment horizontal="center" vertical="center" wrapText="1" shrinkToFit="1"/>
    </xf>
    <xf numFmtId="169" fontId="67" fillId="0" borderId="8" xfId="7" applyNumberFormat="1" applyFont="1" applyFill="1" applyBorder="1" applyAlignment="1">
      <alignment horizontal="center" vertical="center" wrapText="1" shrinkToFit="1"/>
    </xf>
    <xf numFmtId="169" fontId="67" fillId="0" borderId="10" xfId="7" applyNumberFormat="1" applyFont="1" applyFill="1" applyBorder="1" applyAlignment="1">
      <alignment horizontal="center" vertical="center" wrapText="1" shrinkToFit="1"/>
    </xf>
    <xf numFmtId="169" fontId="67" fillId="0" borderId="12" xfId="7" applyNumberFormat="1" applyFont="1" applyFill="1" applyBorder="1" applyAlignment="1">
      <alignment horizontal="center" vertical="center" wrapText="1" shrinkToFit="1"/>
    </xf>
    <xf numFmtId="169" fontId="67" fillId="5" borderId="28" xfId="7" applyNumberFormat="1" applyFont="1" applyFill="1" applyBorder="1" applyAlignment="1">
      <alignment horizontal="center" vertical="center" wrapText="1" shrinkToFit="1"/>
    </xf>
    <xf numFmtId="169" fontId="67" fillId="5" borderId="30" xfId="7" applyNumberFormat="1" applyFont="1" applyFill="1" applyBorder="1" applyAlignment="1">
      <alignment horizontal="center" vertical="center" wrapText="1" shrinkToFit="1"/>
    </xf>
    <xf numFmtId="0" fontId="92" fillId="3" borderId="0" xfId="4" applyFont="1" applyFill="1" applyAlignment="1">
      <alignment vertical="center" shrinkToFit="1"/>
    </xf>
    <xf numFmtId="0" fontId="100" fillId="3" borderId="0" xfId="4" applyFont="1" applyFill="1" applyAlignment="1">
      <alignment vertical="center" shrinkToFit="1"/>
    </xf>
    <xf numFmtId="0" fontId="68" fillId="5" borderId="8" xfId="4" applyFont="1" applyFill="1" applyBorder="1" applyAlignment="1">
      <alignment horizontal="center" vertical="center" wrapText="1" shrinkToFit="1"/>
    </xf>
    <xf numFmtId="165" fontId="67" fillId="5" borderId="28" xfId="7" applyFont="1" applyFill="1" applyBorder="1" applyAlignment="1">
      <alignment horizontal="left" vertical="center" wrapText="1" shrinkToFit="1"/>
    </xf>
    <xf numFmtId="0" fontId="87" fillId="4" borderId="0" xfId="3" applyFont="1" applyFill="1" applyAlignment="1">
      <alignment horizontal="centerContinuous" vertical="center" wrapText="1"/>
    </xf>
    <xf numFmtId="0" fontId="87" fillId="4" borderId="0" xfId="3" applyFont="1" applyFill="1" applyAlignment="1">
      <alignment horizontal="centerContinuous" vertical="center"/>
    </xf>
    <xf numFmtId="0" fontId="88" fillId="4" borderId="0" xfId="4" applyFont="1" applyFill="1" applyAlignment="1">
      <alignment horizontal="centerContinuous" vertical="center" shrinkToFit="1"/>
    </xf>
    <xf numFmtId="0" fontId="88" fillId="4" borderId="0" xfId="4" applyFont="1" applyFill="1" applyAlignment="1">
      <alignment horizontal="centerContinuous" vertical="center"/>
    </xf>
    <xf numFmtId="165" fontId="67" fillId="5" borderId="13" xfId="7" applyFont="1" applyFill="1" applyBorder="1" applyAlignment="1">
      <alignment horizontal="left" vertical="center" wrapText="1" shrinkToFit="1"/>
    </xf>
    <xf numFmtId="165" fontId="33" fillId="5" borderId="0" xfId="7" applyFont="1" applyFill="1" applyBorder="1" applyAlignment="1">
      <alignment vertical="center" wrapText="1" shrinkToFit="1"/>
    </xf>
    <xf numFmtId="0" fontId="88" fillId="4" borderId="0" xfId="4" applyFont="1" applyFill="1" applyAlignment="1">
      <alignment vertical="center"/>
    </xf>
    <xf numFmtId="0" fontId="66" fillId="5" borderId="0" xfId="4" applyFont="1" applyFill="1" applyAlignment="1">
      <alignment horizontal="center" wrapText="1" shrinkToFit="1"/>
    </xf>
    <xf numFmtId="0" fontId="66" fillId="5" borderId="0" xfId="4" applyFont="1" applyFill="1" applyAlignment="1">
      <alignment horizontal="right" wrapText="1" shrinkToFit="1"/>
    </xf>
    <xf numFmtId="0" fontId="66" fillId="5" borderId="2" xfId="4" applyFont="1" applyFill="1" applyBorder="1" applyAlignment="1">
      <alignment horizontal="center" wrapText="1" shrinkToFit="1"/>
    </xf>
    <xf numFmtId="0" fontId="21" fillId="4" borderId="16" xfId="4" applyFont="1" applyFill="1" applyBorder="1" applyAlignment="1">
      <alignment horizontal="left" vertical="center" wrapText="1" indent="2"/>
    </xf>
    <xf numFmtId="166" fontId="21" fillId="4" borderId="10" xfId="7" applyNumberFormat="1" applyFont="1" applyFill="1" applyBorder="1" applyAlignment="1">
      <alignment horizontal="right" vertical="center" wrapText="1" indent="1"/>
    </xf>
    <xf numFmtId="166" fontId="21" fillId="4" borderId="8" xfId="7" applyNumberFormat="1" applyFont="1" applyFill="1" applyBorder="1" applyAlignment="1">
      <alignment horizontal="right" vertical="center" wrapText="1" indent="1"/>
    </xf>
    <xf numFmtId="0" fontId="21" fillId="4" borderId="0" xfId="4" applyFont="1" applyFill="1" applyAlignment="1">
      <alignment horizontal="left" vertical="center" wrapText="1" indent="2"/>
    </xf>
    <xf numFmtId="166" fontId="21" fillId="4" borderId="9" xfId="7" applyNumberFormat="1" applyFont="1" applyFill="1" applyBorder="1" applyAlignment="1">
      <alignment horizontal="right" vertical="center" wrapText="1" indent="1"/>
    </xf>
    <xf numFmtId="164" fontId="21" fillId="4" borderId="9" xfId="5" applyNumberFormat="1" applyFont="1" applyFill="1" applyBorder="1" applyAlignment="1">
      <alignment horizontal="center" vertical="center" wrapText="1"/>
    </xf>
    <xf numFmtId="0" fontId="21" fillId="4" borderId="12" xfId="4" applyFont="1" applyFill="1" applyBorder="1" applyAlignment="1">
      <alignment horizontal="left" vertical="center" wrapText="1" indent="2"/>
    </xf>
    <xf numFmtId="166" fontId="21" fillId="4" borderId="12" xfId="7" applyNumberFormat="1" applyFont="1" applyFill="1" applyBorder="1" applyAlignment="1">
      <alignment horizontal="right" vertical="center" wrapText="1" indent="1"/>
    </xf>
    <xf numFmtId="164" fontId="21" fillId="4" borderId="12" xfId="5" applyNumberFormat="1" applyFont="1" applyFill="1" applyBorder="1" applyAlignment="1">
      <alignment horizontal="center" vertical="center" wrapText="1"/>
    </xf>
    <xf numFmtId="0" fontId="21" fillId="5" borderId="27" xfId="4" applyFont="1" applyFill="1" applyBorder="1" applyAlignment="1">
      <alignment vertical="center" wrapText="1"/>
    </xf>
    <xf numFmtId="0" fontId="86" fillId="5" borderId="0" xfId="4" applyFont="1" applyFill="1" applyAlignment="1">
      <alignment vertical="center"/>
    </xf>
    <xf numFmtId="166" fontId="21" fillId="5" borderId="27" xfId="7" applyNumberFormat="1" applyFont="1" applyFill="1" applyBorder="1" applyAlignment="1">
      <alignment horizontal="right" vertical="center" wrapText="1" indent="1"/>
    </xf>
    <xf numFmtId="166" fontId="21" fillId="5" borderId="0" xfId="7" applyNumberFormat="1" applyFont="1" applyFill="1" applyBorder="1" applyAlignment="1">
      <alignment horizontal="right" vertical="center" wrapText="1" indent="1"/>
    </xf>
    <xf numFmtId="164" fontId="21" fillId="5" borderId="8" xfId="5" applyNumberFormat="1" applyFont="1" applyFill="1" applyBorder="1" applyAlignment="1">
      <alignment horizontal="center" vertical="center" wrapText="1"/>
    </xf>
    <xf numFmtId="164" fontId="21" fillId="4" borderId="8" xfId="5" applyNumberFormat="1" applyFont="1" applyFill="1" applyBorder="1" applyAlignment="1">
      <alignment horizontal="center" vertical="center" wrapText="1"/>
    </xf>
    <xf numFmtId="166" fontId="21" fillId="4" borderId="11" xfId="7" applyNumberFormat="1" applyFont="1" applyFill="1" applyBorder="1" applyAlignment="1">
      <alignment horizontal="right" vertical="center" wrapText="1" indent="1"/>
    </xf>
    <xf numFmtId="166" fontId="21" fillId="4" borderId="2" xfId="7" applyNumberFormat="1" applyFont="1" applyFill="1" applyBorder="1" applyAlignment="1">
      <alignment horizontal="right" vertical="center" wrapText="1" indent="1"/>
    </xf>
    <xf numFmtId="0" fontId="21" fillId="5" borderId="8" xfId="4" applyFont="1" applyFill="1" applyBorder="1" applyAlignment="1">
      <alignment vertical="center" wrapText="1"/>
    </xf>
    <xf numFmtId="166" fontId="21" fillId="5" borderId="8" xfId="7" applyNumberFormat="1" applyFont="1" applyFill="1" applyBorder="1" applyAlignment="1">
      <alignment horizontal="right" vertical="center" wrapText="1" indent="1"/>
    </xf>
    <xf numFmtId="164" fontId="21" fillId="5" borderId="27" xfId="5" applyNumberFormat="1" applyFont="1" applyFill="1" applyBorder="1" applyAlignment="1">
      <alignment horizontal="center" vertical="center" wrapText="1"/>
    </xf>
    <xf numFmtId="165" fontId="87" fillId="5" borderId="13" xfId="7" applyFont="1" applyFill="1" applyBorder="1" applyAlignment="1">
      <alignment horizontal="left" vertical="center" wrapText="1" shrinkToFit="1"/>
    </xf>
    <xf numFmtId="166" fontId="67" fillId="5" borderId="13" xfId="7" applyNumberFormat="1" applyFont="1" applyFill="1" applyBorder="1" applyAlignment="1">
      <alignment horizontal="right" vertical="center" wrapText="1" indent="1" shrinkToFit="1"/>
    </xf>
    <xf numFmtId="166" fontId="67" fillId="5" borderId="28" xfId="7" applyNumberFormat="1" applyFont="1" applyFill="1" applyBorder="1" applyAlignment="1">
      <alignment horizontal="right" vertical="center" wrapText="1" indent="1" shrinkToFit="1"/>
    </xf>
    <xf numFmtId="164" fontId="67" fillId="5" borderId="28" xfId="5" applyNumberFormat="1" applyFont="1" applyFill="1" applyBorder="1" applyAlignment="1">
      <alignment horizontal="center" vertical="center" wrapText="1" shrinkToFit="1"/>
    </xf>
    <xf numFmtId="0" fontId="21" fillId="4" borderId="17" xfId="4" applyFont="1" applyFill="1" applyBorder="1" applyAlignment="1">
      <alignment horizontal="left" vertical="center" wrapText="1" indent="2"/>
    </xf>
    <xf numFmtId="169" fontId="21" fillId="5" borderId="11" xfId="7" applyNumberFormat="1" applyFont="1" applyFill="1" applyBorder="1" applyAlignment="1">
      <alignment horizontal="center" vertical="center" wrapText="1" shrinkToFit="1"/>
    </xf>
    <xf numFmtId="169" fontId="67" fillId="5" borderId="11" xfId="7" applyNumberFormat="1" applyFont="1" applyFill="1" applyBorder="1" applyAlignment="1">
      <alignment horizontal="center" vertical="center" wrapText="1" shrinkToFit="1"/>
    </xf>
    <xf numFmtId="169" fontId="67" fillId="5" borderId="17" xfId="7" applyNumberFormat="1" applyFont="1" applyFill="1" applyBorder="1" applyAlignment="1">
      <alignment horizontal="center" vertical="center" wrapText="1" shrinkToFit="1"/>
    </xf>
    <xf numFmtId="164" fontId="26" fillId="5" borderId="2" xfId="2" applyNumberFormat="1" applyFont="1" applyFill="1" applyBorder="1" applyAlignment="1">
      <alignment horizontal="right" wrapText="1" shrinkToFit="1"/>
    </xf>
    <xf numFmtId="0" fontId="92" fillId="8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" fillId="3" borderId="0" xfId="4" applyFont="1" applyFill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3" borderId="0" xfId="4" applyFont="1" applyFill="1" applyBorder="1" applyAlignment="1">
      <alignment horizontal="center" vertical="center" shrinkToFit="1"/>
    </xf>
    <xf numFmtId="0" fontId="66" fillId="0" borderId="0" xfId="0" applyFont="1" applyAlignment="1">
      <alignment horizontal="center" vertical="center" wrapText="1"/>
    </xf>
    <xf numFmtId="0" fontId="21" fillId="4" borderId="1" xfId="0" quotePrefix="1" applyFont="1" applyFill="1" applyBorder="1" applyAlignment="1">
      <alignment horizontal="center" vertical="center" shrinkToFit="1"/>
    </xf>
    <xf numFmtId="0" fontId="65" fillId="3" borderId="0" xfId="0" applyFont="1" applyFill="1" applyBorder="1" applyAlignment="1">
      <alignment horizontal="left" vertical="center"/>
    </xf>
    <xf numFmtId="0" fontId="21" fillId="0" borderId="0" xfId="4" applyFont="1" applyAlignment="1">
      <alignment horizontal="left" wrapText="1" shrinkToFit="1"/>
    </xf>
    <xf numFmtId="0" fontId="21" fillId="0" borderId="17" xfId="4" applyFont="1" applyBorder="1" applyAlignment="1">
      <alignment horizontal="left" wrapText="1" shrinkToFit="1"/>
    </xf>
    <xf numFmtId="0" fontId="45" fillId="4" borderId="0" xfId="0" applyFont="1" applyFill="1" applyAlignment="1">
      <alignment horizontal="left" vertical="center" wrapText="1"/>
    </xf>
    <xf numFmtId="0" fontId="44" fillId="4" borderId="0" xfId="0" applyFont="1" applyFill="1" applyAlignment="1">
      <alignment horizontal="left" vertical="center" wrapText="1"/>
    </xf>
    <xf numFmtId="0" fontId="43" fillId="4" borderId="0" xfId="4" applyFont="1" applyFill="1" applyBorder="1" applyAlignment="1">
      <alignment horizontal="left" vertical="center" wrapText="1" shrinkToFit="1"/>
    </xf>
    <xf numFmtId="0" fontId="44" fillId="4" borderId="0" xfId="0" applyFont="1" applyFill="1" applyBorder="1" applyAlignment="1">
      <alignment horizontal="left" vertical="center" wrapText="1"/>
    </xf>
    <xf numFmtId="0" fontId="45" fillId="5" borderId="0" xfId="0" applyFont="1" applyFill="1" applyAlignment="1">
      <alignment horizontal="left" vertical="center" wrapText="1"/>
    </xf>
    <xf numFmtId="0" fontId="97" fillId="3" borderId="0" xfId="0" applyFont="1" applyFill="1" applyAlignment="1">
      <alignment horizontal="center" wrapText="1" shrinkToFit="1"/>
    </xf>
    <xf numFmtId="0" fontId="96" fillId="8" borderId="0" xfId="0" applyFont="1" applyFill="1" applyAlignment="1">
      <alignment horizontal="center" vertical="center" wrapText="1" shrinkToFit="1"/>
    </xf>
    <xf numFmtId="0" fontId="96" fillId="8" borderId="0" xfId="0" applyFont="1" applyFill="1" applyAlignment="1">
      <alignment horizontal="center" wrapText="1" shrinkToFit="1"/>
    </xf>
    <xf numFmtId="0" fontId="34" fillId="0" borderId="3" xfId="0" applyFont="1" applyBorder="1" applyAlignment="1">
      <alignment horizontal="center" vertical="center" wrapText="1"/>
    </xf>
    <xf numFmtId="0" fontId="97" fillId="8" borderId="0" xfId="0" applyFont="1" applyFill="1" applyAlignment="1">
      <alignment horizontal="center" vertical="center" wrapText="1" shrinkToFit="1"/>
    </xf>
    <xf numFmtId="0" fontId="93" fillId="3" borderId="0" xfId="4" applyFont="1" applyFill="1" applyAlignment="1">
      <alignment horizontal="left" vertical="center" shrinkToFit="1"/>
    </xf>
    <xf numFmtId="170" fontId="32" fillId="4" borderId="0" xfId="4" applyNumberFormat="1" applyFont="1" applyFill="1" applyAlignment="1">
      <alignment horizontal="center" vertical="center" wrapText="1" shrinkToFit="1"/>
    </xf>
    <xf numFmtId="0" fontId="33" fillId="4" borderId="0" xfId="4" applyFont="1" applyFill="1" applyBorder="1" applyAlignment="1">
      <alignment horizontal="left" vertical="center" wrapText="1"/>
    </xf>
    <xf numFmtId="0" fontId="93" fillId="8" borderId="0" xfId="0" applyFont="1" applyFill="1" applyAlignment="1">
      <alignment horizontal="center" vertical="center" wrapText="1" shrinkToFit="1"/>
    </xf>
    <xf numFmtId="0" fontId="96" fillId="3" borderId="0" xfId="4" applyFont="1" applyFill="1" applyAlignment="1">
      <alignment horizontal="left" vertical="center" shrinkToFit="1"/>
    </xf>
    <xf numFmtId="170" fontId="25" fillId="0" borderId="0" xfId="4" applyNumberFormat="1" applyFont="1" applyAlignment="1">
      <alignment horizontal="center" vertical="center" wrapText="1" shrinkToFit="1"/>
    </xf>
    <xf numFmtId="170" fontId="66" fillId="4" borderId="0" xfId="4" applyNumberFormat="1" applyFont="1" applyFill="1" applyAlignment="1">
      <alignment horizontal="center" vertical="center" wrapText="1" shrinkToFit="1"/>
    </xf>
    <xf numFmtId="170" fontId="66" fillId="4" borderId="2" xfId="4" applyNumberFormat="1" applyFont="1" applyFill="1" applyBorder="1" applyAlignment="1">
      <alignment horizontal="center" vertical="center" wrapText="1" shrinkToFit="1"/>
    </xf>
    <xf numFmtId="0" fontId="92" fillId="3" borderId="0" xfId="4" applyFont="1" applyFill="1" applyAlignment="1">
      <alignment horizontal="left" vertical="center" shrinkToFit="1"/>
    </xf>
    <xf numFmtId="0" fontId="68" fillId="5" borderId="8" xfId="4" applyFont="1" applyFill="1" applyBorder="1" applyAlignment="1">
      <alignment horizontal="center" vertical="center" wrapText="1" shrinkToFit="1"/>
    </xf>
    <xf numFmtId="169" fontId="67" fillId="0" borderId="17" xfId="7" applyNumberFormat="1" applyFont="1" applyFill="1" applyBorder="1" applyAlignment="1">
      <alignment horizontal="center" vertical="center" wrapText="1" shrinkToFit="1"/>
    </xf>
    <xf numFmtId="169" fontId="67" fillId="0" borderId="0" xfId="7" applyNumberFormat="1" applyFont="1" applyFill="1" applyBorder="1" applyAlignment="1">
      <alignment horizontal="center" vertical="center" wrapText="1" shrinkToFit="1"/>
    </xf>
    <xf numFmtId="169" fontId="67" fillId="5" borderId="17" xfId="7" applyNumberFormat="1" applyFont="1" applyFill="1" applyBorder="1" applyAlignment="1">
      <alignment horizontal="center" vertical="center" wrapText="1" shrinkToFit="1"/>
    </xf>
    <xf numFmtId="169" fontId="67" fillId="0" borderId="27" xfId="7" applyNumberFormat="1" applyFont="1" applyFill="1" applyBorder="1" applyAlignment="1">
      <alignment horizontal="center" vertical="center" wrapText="1" shrinkToFit="1"/>
    </xf>
    <xf numFmtId="169" fontId="67" fillId="0" borderId="8" xfId="7" applyNumberFormat="1" applyFont="1" applyFill="1" applyBorder="1" applyAlignment="1">
      <alignment horizontal="center" vertical="center" wrapText="1" shrinkToFit="1"/>
    </xf>
    <xf numFmtId="169" fontId="67" fillId="0" borderId="10" xfId="7" applyNumberFormat="1" applyFont="1" applyFill="1" applyBorder="1" applyAlignment="1">
      <alignment horizontal="center" vertical="center" wrapText="1" shrinkToFit="1"/>
    </xf>
    <xf numFmtId="169" fontId="67" fillId="0" borderId="30" xfId="7" applyNumberFormat="1" applyFont="1" applyFill="1" applyBorder="1" applyAlignment="1">
      <alignment horizontal="center" vertical="center" wrapText="1" shrinkToFit="1"/>
    </xf>
    <xf numFmtId="169" fontId="86" fillId="0" borderId="0" xfId="7" applyNumberFormat="1" applyFont="1" applyFill="1" applyBorder="1" applyAlignment="1">
      <alignment horizontal="center" vertical="center" wrapText="1" shrinkToFit="1"/>
    </xf>
    <xf numFmtId="169" fontId="67" fillId="0" borderId="12" xfId="7" applyNumberFormat="1" applyFont="1" applyFill="1" applyBorder="1" applyAlignment="1">
      <alignment horizontal="center" vertical="center" wrapText="1" shrinkToFit="1"/>
    </xf>
  </cellXfs>
  <cellStyles count="8">
    <cellStyle name="Millares" xfId="1" builtinId="3"/>
    <cellStyle name="Millares 2" xfId="7" xr:uid="{00000000-0005-0000-0000-000001000000}"/>
    <cellStyle name="Normal" xfId="0" builtinId="0"/>
    <cellStyle name="Normal 2" xfId="4" xr:uid="{00000000-0005-0000-0000-000003000000}"/>
    <cellStyle name="Normal 3" xfId="6" xr:uid="{00000000-0005-0000-0000-000004000000}"/>
    <cellStyle name="Normal_IV-trim  2002" xfId="3" xr:uid="{00000000-0005-0000-0000-000005000000}"/>
    <cellStyle name="Porcentaje" xfId="2" builtinId="5"/>
    <cellStyle name="Porcentaje 2" xfId="5" xr:uid="{00000000-0005-0000-0000-000007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200025</xdr:rowOff>
    </xdr:from>
    <xdr:to>
      <xdr:col>1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7225" y="3333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32</xdr:row>
          <xdr:rowOff>0</xdr:rowOff>
        </xdr:from>
        <xdr:to>
          <xdr:col>7</xdr:col>
          <xdr:colOff>0</xdr:colOff>
          <xdr:row>32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309562</xdr:colOff>
      <xdr:row>26</xdr:row>
      <xdr:rowOff>23814</xdr:rowOff>
    </xdr:from>
    <xdr:to>
      <xdr:col>11</xdr:col>
      <xdr:colOff>321468</xdr:colOff>
      <xdr:row>34</xdr:row>
      <xdr:rowOff>168643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8593" y="7036595"/>
          <a:ext cx="5941219" cy="2145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41</xdr:row>
          <xdr:rowOff>0</xdr:rowOff>
        </xdr:from>
        <xdr:to>
          <xdr:col>4</xdr:col>
          <xdr:colOff>0</xdr:colOff>
          <xdr:row>41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2" name="Picture 1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3" name="Picture 1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4" name="Picture 1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5" name="Picture 1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26" name="Picture 1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7" name="Picture 1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30" name="Picture 2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31" name="Picture 2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82225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7" name="Picture 1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2" name="Picture 1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200025</xdr:rowOff>
    </xdr:from>
    <xdr:to>
      <xdr:col>15</xdr:col>
      <xdr:colOff>0</xdr:colOff>
      <xdr:row>2</xdr:row>
      <xdr:rowOff>0</xdr:rowOff>
    </xdr:to>
    <xdr:pic>
      <xdr:nvPicPr>
        <xdr:cNvPr id="13" name="Picture 19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190500</xdr:rowOff>
    </xdr:from>
    <xdr:to>
      <xdr:col>15</xdr:col>
      <xdr:colOff>0</xdr:colOff>
      <xdr:row>2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0</xdr:rowOff>
    </xdr:to>
    <xdr:pic>
      <xdr:nvPicPr>
        <xdr:cNvPr id="16" name="Picture 2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238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showGridLines="0" tabSelected="1" workbookViewId="0"/>
  </sheetViews>
  <sheetFormatPr baseColWidth="10" defaultColWidth="11.42578125" defaultRowHeight="12.75" x14ac:dyDescent="0.2"/>
  <cols>
    <col min="1" max="1" width="11.42578125" style="1"/>
    <col min="2" max="2" width="12.5703125" style="1" bestFit="1" customWidth="1"/>
    <col min="3" max="3" width="21.85546875" style="1" bestFit="1" customWidth="1"/>
    <col min="4" max="4" width="19.42578125" style="1" customWidth="1"/>
    <col min="5" max="5" width="3" style="1" customWidth="1"/>
    <col min="6" max="6" width="19.42578125" style="1" customWidth="1"/>
    <col min="7" max="7" width="3" style="1" customWidth="1"/>
    <col min="8" max="8" width="19.42578125" style="1" customWidth="1"/>
    <col min="9" max="9" width="3" style="1" customWidth="1"/>
    <col min="10" max="10" width="21.7109375" style="1" customWidth="1"/>
    <col min="11" max="16384" width="11.42578125" style="1"/>
  </cols>
  <sheetData>
    <row r="2" spans="2:10" ht="24.95" customHeight="1" x14ac:dyDescent="0.2">
      <c r="B2" s="541" t="s">
        <v>117</v>
      </c>
      <c r="C2" s="541"/>
      <c r="D2" s="541"/>
      <c r="E2" s="541"/>
      <c r="F2" s="541"/>
      <c r="G2" s="541"/>
      <c r="H2" s="541"/>
      <c r="I2" s="541"/>
      <c r="J2" s="541"/>
    </row>
    <row r="3" spans="2:10" ht="15" customHeight="1" x14ac:dyDescent="0.2">
      <c r="B3" s="542" t="s">
        <v>118</v>
      </c>
      <c r="C3" s="542"/>
      <c r="D3" s="542"/>
      <c r="E3" s="542"/>
      <c r="F3" s="542"/>
      <c r="G3" s="542"/>
      <c r="H3" s="542"/>
      <c r="I3" s="542"/>
      <c r="J3" s="542"/>
    </row>
    <row r="4" spans="2:10" ht="21" customHeight="1" x14ac:dyDescent="0.25">
      <c r="B4" s="153"/>
      <c r="C4" s="153"/>
      <c r="D4" s="154" t="s">
        <v>1</v>
      </c>
      <c r="F4" s="154" t="s">
        <v>2</v>
      </c>
      <c r="H4" s="154" t="s">
        <v>3</v>
      </c>
      <c r="J4" s="154" t="s">
        <v>122</v>
      </c>
    </row>
    <row r="5" spans="2:10" ht="15.75" thickBot="1" x14ac:dyDescent="0.3">
      <c r="B5" s="155"/>
      <c r="C5" s="155"/>
      <c r="D5" s="156" t="s">
        <v>176</v>
      </c>
      <c r="F5" s="156" t="s">
        <v>176</v>
      </c>
      <c r="H5" s="157" t="s">
        <v>176</v>
      </c>
      <c r="J5" s="156" t="s">
        <v>176</v>
      </c>
    </row>
    <row r="6" spans="2:10" ht="12.75" customHeight="1" x14ac:dyDescent="0.2">
      <c r="B6" s="543" t="s">
        <v>134</v>
      </c>
      <c r="C6" s="158" t="s">
        <v>4</v>
      </c>
      <c r="D6" s="159">
        <v>0.11236926764436084</v>
      </c>
      <c r="E6" s="160"/>
      <c r="F6" s="161">
        <v>0.11666973567679961</v>
      </c>
      <c r="G6" s="160"/>
      <c r="H6" s="161">
        <v>0.11553168531636016</v>
      </c>
      <c r="I6" s="160"/>
      <c r="J6" s="161">
        <v>0.27836798203042279</v>
      </c>
    </row>
    <row r="7" spans="2:10" x14ac:dyDescent="0.2">
      <c r="B7" s="543"/>
      <c r="C7" s="162" t="s">
        <v>5</v>
      </c>
      <c r="D7" s="159">
        <v>0.12573134784458495</v>
      </c>
      <c r="E7" s="119"/>
      <c r="F7" s="122">
        <v>0.12371326265068583</v>
      </c>
      <c r="G7" s="119"/>
      <c r="H7" s="163">
        <v>0.1337686009819552</v>
      </c>
      <c r="I7" s="119"/>
      <c r="J7" s="122"/>
    </row>
    <row r="8" spans="2:10" x14ac:dyDescent="0.2">
      <c r="B8" s="543"/>
      <c r="C8" s="164" t="s">
        <v>6</v>
      </c>
      <c r="D8" s="163">
        <v>9.3447596538803079E-2</v>
      </c>
      <c r="E8" s="119"/>
      <c r="F8" s="163">
        <v>0.10491604113706088</v>
      </c>
      <c r="G8" s="119"/>
      <c r="H8" s="122">
        <v>8.18491207007217E-2</v>
      </c>
      <c r="I8" s="119"/>
      <c r="J8" s="122"/>
    </row>
    <row r="9" spans="2:10" ht="9.75" customHeight="1" thickBot="1" x14ac:dyDescent="0.25">
      <c r="B9" s="165"/>
      <c r="C9" s="166"/>
      <c r="D9" s="167"/>
      <c r="E9" s="119"/>
      <c r="F9" s="167"/>
      <c r="G9" s="119"/>
      <c r="H9" s="167"/>
      <c r="I9" s="119"/>
      <c r="J9" s="122"/>
    </row>
    <row r="10" spans="2:10" ht="12.75" customHeight="1" x14ac:dyDescent="0.2">
      <c r="B10" s="544" t="s">
        <v>135</v>
      </c>
      <c r="C10" s="168" t="s">
        <v>4</v>
      </c>
      <c r="D10" s="159">
        <v>0.17729077551600336</v>
      </c>
      <c r="E10" s="169"/>
      <c r="F10" s="159">
        <v>0.18516381508966373</v>
      </c>
      <c r="G10" s="169"/>
      <c r="H10" s="159">
        <v>0.1890737539796119</v>
      </c>
      <c r="I10" s="119"/>
      <c r="J10" s="123"/>
    </row>
    <row r="11" spans="2:10" x14ac:dyDescent="0.2">
      <c r="B11" s="543"/>
      <c r="C11" s="164" t="s">
        <v>5</v>
      </c>
      <c r="D11" s="163">
        <v>0.14133867452442073</v>
      </c>
      <c r="E11" s="119"/>
      <c r="F11" s="163">
        <v>0.13859758052125559</v>
      </c>
      <c r="G11" s="119"/>
      <c r="H11" s="163">
        <v>0.15109087773084973</v>
      </c>
      <c r="I11" s="119"/>
      <c r="J11" s="124"/>
    </row>
    <row r="12" spans="2:10" ht="13.5" thickBot="1" x14ac:dyDescent="0.25">
      <c r="B12" s="545"/>
      <c r="C12" s="170" t="s">
        <v>6</v>
      </c>
      <c r="D12" s="171">
        <v>0.23395805174859774</v>
      </c>
      <c r="E12" s="172"/>
      <c r="F12" s="173">
        <v>0.27355938740746399</v>
      </c>
      <c r="G12" s="119"/>
      <c r="H12" s="171">
        <v>0.27020007695614834</v>
      </c>
      <c r="I12" s="172"/>
      <c r="J12" s="173"/>
    </row>
    <row r="13" spans="2:10" x14ac:dyDescent="0.2">
      <c r="J13" s="2"/>
    </row>
    <row r="14" spans="2:10" ht="12.75" customHeight="1" x14ac:dyDescent="0.2">
      <c r="C14" s="3" t="s">
        <v>0</v>
      </c>
      <c r="F14" s="125"/>
    </row>
  </sheetData>
  <mergeCells count="4">
    <mergeCell ref="B2:J2"/>
    <mergeCell ref="B3:J3"/>
    <mergeCell ref="B6:B8"/>
    <mergeCell ref="B10:B12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I43"/>
  <sheetViews>
    <sheetView showGridLines="0" workbookViewId="0"/>
  </sheetViews>
  <sheetFormatPr baseColWidth="10" defaultColWidth="11.42578125" defaultRowHeight="12.75" x14ac:dyDescent="0.2"/>
  <cols>
    <col min="1" max="2" width="11.42578125" style="1"/>
    <col min="3" max="3" width="26.5703125" style="1" customWidth="1"/>
    <col min="4" max="7" width="11.42578125" style="1"/>
    <col min="8" max="8" width="4.28515625" style="1" customWidth="1"/>
    <col min="9" max="9" width="16.140625" style="1" customWidth="1"/>
    <col min="10" max="16384" width="11.42578125" style="1"/>
  </cols>
  <sheetData>
    <row r="3" spans="3:9" hidden="1" x14ac:dyDescent="0.2">
      <c r="C3" s="547" t="s">
        <v>7</v>
      </c>
      <c r="D3" s="547"/>
      <c r="E3" s="547"/>
      <c r="F3" s="547"/>
      <c r="G3" s="547"/>
      <c r="H3" s="547"/>
      <c r="I3" s="547"/>
    </row>
    <row r="4" spans="3:9" ht="24.95" customHeight="1" x14ac:dyDescent="0.2">
      <c r="C4" s="541" t="s">
        <v>9</v>
      </c>
      <c r="D4" s="541"/>
      <c r="E4" s="541"/>
      <c r="F4" s="541"/>
      <c r="G4" s="541"/>
      <c r="H4" s="541"/>
      <c r="I4" s="541"/>
    </row>
    <row r="5" spans="3:9" x14ac:dyDescent="0.2">
      <c r="C5" s="177"/>
      <c r="D5" s="178"/>
      <c r="E5" s="179"/>
      <c r="F5" s="179"/>
      <c r="G5" s="179"/>
      <c r="H5" s="179"/>
      <c r="I5" s="179"/>
    </row>
    <row r="6" spans="3:9" s="7" customFormat="1" ht="21" customHeight="1" x14ac:dyDescent="0.25">
      <c r="C6" s="180"/>
      <c r="D6" s="181"/>
      <c r="E6" s="546" t="s">
        <v>134</v>
      </c>
      <c r="F6" s="546"/>
      <c r="G6" s="546"/>
      <c r="H6" s="182"/>
      <c r="I6" s="183" t="s">
        <v>136</v>
      </c>
    </row>
    <row r="7" spans="3:9" x14ac:dyDescent="0.2">
      <c r="C7" s="8" t="s">
        <v>10</v>
      </c>
      <c r="D7" s="184"/>
      <c r="E7" s="185" t="s">
        <v>178</v>
      </c>
      <c r="F7" s="185" t="s">
        <v>168</v>
      </c>
      <c r="G7" s="186" t="s">
        <v>8</v>
      </c>
      <c r="H7" s="187"/>
      <c r="I7" s="188" t="s">
        <v>8</v>
      </c>
    </row>
    <row r="8" spans="3:9" ht="14.1" customHeight="1" x14ac:dyDescent="0.2">
      <c r="C8" s="189" t="s">
        <v>1</v>
      </c>
      <c r="D8" s="190"/>
      <c r="E8" s="191">
        <v>63802.606121487508</v>
      </c>
      <c r="F8" s="191">
        <v>57357.397383515308</v>
      </c>
      <c r="G8" s="192">
        <v>0.11236926764436084</v>
      </c>
      <c r="H8" s="193"/>
      <c r="I8" s="192">
        <v>0.17729077551600336</v>
      </c>
    </row>
    <row r="9" spans="3:9" ht="14.1" customHeight="1" x14ac:dyDescent="0.2">
      <c r="C9" s="194" t="s">
        <v>2</v>
      </c>
      <c r="D9" s="195"/>
      <c r="E9" s="191">
        <v>28428.378308814594</v>
      </c>
      <c r="F9" s="191">
        <v>25458.179263347283</v>
      </c>
      <c r="G9" s="192">
        <v>0.11666973567679961</v>
      </c>
      <c r="H9" s="193"/>
      <c r="I9" s="192">
        <v>0.18516381508966373</v>
      </c>
    </row>
    <row r="10" spans="3:9" ht="14.1" customHeight="1" x14ac:dyDescent="0.2">
      <c r="C10" s="194" t="s">
        <v>11</v>
      </c>
      <c r="D10" s="195"/>
      <c r="E10" s="191">
        <v>8616.6144093400198</v>
      </c>
      <c r="F10" s="191">
        <v>7724.2220214447634</v>
      </c>
      <c r="G10" s="192">
        <v>0.11553168531636016</v>
      </c>
      <c r="H10" s="193"/>
      <c r="I10" s="192">
        <v>0.1890737539796119</v>
      </c>
    </row>
    <row r="11" spans="3:9" ht="15.75" customHeight="1" thickBot="1" x14ac:dyDescent="0.25">
      <c r="C11" s="196" t="s">
        <v>177</v>
      </c>
      <c r="D11" s="197"/>
      <c r="E11" s="198">
        <v>11943.572812869899</v>
      </c>
      <c r="F11" s="199">
        <v>10521.717888517607</v>
      </c>
      <c r="G11" s="200">
        <v>0.13513524496831142</v>
      </c>
      <c r="H11" s="201"/>
      <c r="I11" s="171">
        <v>0.21662876874793047</v>
      </c>
    </row>
    <row r="13" spans="3:9" ht="12.75" hidden="1" customHeight="1" x14ac:dyDescent="0.2"/>
    <row r="14" spans="3:9" ht="12.75" hidden="1" customHeight="1" x14ac:dyDescent="0.2">
      <c r="C14" s="547" t="s">
        <v>7</v>
      </c>
      <c r="D14" s="547"/>
      <c r="E14" s="547"/>
      <c r="F14" s="547"/>
      <c r="G14" s="547"/>
      <c r="H14" s="547"/>
      <c r="I14" s="547"/>
    </row>
    <row r="15" spans="3:9" ht="24.95" hidden="1" customHeight="1" x14ac:dyDescent="0.2">
      <c r="C15" s="547" t="s">
        <v>12</v>
      </c>
      <c r="D15" s="547"/>
      <c r="E15" s="547"/>
      <c r="F15" s="547"/>
      <c r="G15" s="547"/>
      <c r="H15" s="547"/>
      <c r="I15" s="547"/>
    </row>
    <row r="16" spans="3:9" ht="12.75" hidden="1" customHeight="1" x14ac:dyDescent="0.2">
      <c r="C16" s="174"/>
      <c r="D16" s="175"/>
      <c r="E16" s="176"/>
      <c r="F16" s="176"/>
      <c r="G16" s="176"/>
      <c r="H16" s="176"/>
      <c r="I16" s="176"/>
    </row>
    <row r="17" spans="3:9" s="7" customFormat="1" ht="21" hidden="1" customHeight="1" x14ac:dyDescent="0.25">
      <c r="C17" s="4"/>
      <c r="D17" s="5"/>
      <c r="E17" s="548" t="s">
        <v>134</v>
      </c>
      <c r="F17" s="548"/>
      <c r="G17" s="548"/>
      <c r="H17" s="6"/>
      <c r="I17" s="152" t="s">
        <v>136</v>
      </c>
    </row>
    <row r="18" spans="3:9" ht="12.75" hidden="1" customHeight="1" x14ac:dyDescent="0.2">
      <c r="C18" s="8" t="s">
        <v>10</v>
      </c>
      <c r="D18" s="9"/>
      <c r="E18" s="10">
        <v>2019</v>
      </c>
      <c r="F18" s="10">
        <v>2018</v>
      </c>
      <c r="G18" s="11" t="s">
        <v>8</v>
      </c>
      <c r="H18" s="12"/>
      <c r="I18" s="11" t="s">
        <v>8</v>
      </c>
    </row>
    <row r="19" spans="3:9" ht="14.1" hidden="1" customHeight="1" x14ac:dyDescent="0.2">
      <c r="C19" s="126" t="s">
        <v>1</v>
      </c>
      <c r="D19" s="6"/>
      <c r="E19" s="127"/>
      <c r="F19" s="127"/>
      <c r="G19" s="128"/>
      <c r="H19" s="120"/>
      <c r="I19" s="128"/>
    </row>
    <row r="20" spans="3:9" ht="14.1" hidden="1" customHeight="1" x14ac:dyDescent="0.2">
      <c r="C20" s="13" t="s">
        <v>2</v>
      </c>
      <c r="D20" s="14"/>
      <c r="E20" s="15"/>
      <c r="F20" s="15"/>
      <c r="G20" s="121"/>
      <c r="H20" s="129"/>
      <c r="I20" s="121"/>
    </row>
    <row r="21" spans="3:9" ht="14.1" hidden="1" customHeight="1" x14ac:dyDescent="0.2">
      <c r="C21" s="126" t="s">
        <v>11</v>
      </c>
      <c r="D21" s="14"/>
      <c r="E21" s="127"/>
      <c r="F21" s="127"/>
      <c r="G21" s="128"/>
      <c r="H21" s="129"/>
      <c r="I21" s="128"/>
    </row>
    <row r="22" spans="3:9" s="7" customFormat="1" ht="14.1" hidden="1" customHeight="1" thickBot="1" x14ac:dyDescent="0.25">
      <c r="C22" s="16" t="s">
        <v>137</v>
      </c>
      <c r="D22" s="17"/>
      <c r="E22" s="18"/>
      <c r="F22" s="18"/>
      <c r="G22" s="130"/>
      <c r="H22" s="131"/>
      <c r="I22" s="130"/>
    </row>
    <row r="23" spans="3:9" ht="12.75" hidden="1" customHeight="1" x14ac:dyDescent="0.2"/>
    <row r="24" spans="3:9" ht="12.75" hidden="1" customHeight="1" x14ac:dyDescent="0.2"/>
    <row r="25" spans="3:9" ht="12.75" hidden="1" customHeight="1" x14ac:dyDescent="0.2">
      <c r="C25" s="547" t="s">
        <v>7</v>
      </c>
      <c r="D25" s="547"/>
      <c r="E25" s="547"/>
      <c r="F25" s="547"/>
      <c r="G25" s="547"/>
      <c r="H25" s="547"/>
      <c r="I25" s="547"/>
    </row>
    <row r="26" spans="3:9" ht="24.95" customHeight="1" x14ac:dyDescent="0.2">
      <c r="C26" s="541" t="s">
        <v>13</v>
      </c>
      <c r="D26" s="541"/>
      <c r="E26" s="541"/>
      <c r="F26" s="541"/>
      <c r="G26" s="541"/>
      <c r="H26" s="541"/>
      <c r="I26" s="541"/>
    </row>
    <row r="27" spans="3:9" x14ac:dyDescent="0.2">
      <c r="C27" s="177"/>
      <c r="D27" s="178"/>
      <c r="E27" s="179"/>
      <c r="F27" s="179"/>
      <c r="G27" s="179"/>
      <c r="H27" s="179"/>
      <c r="I27" s="179"/>
    </row>
    <row r="28" spans="3:9" s="7" customFormat="1" ht="21" customHeight="1" x14ac:dyDescent="0.25">
      <c r="C28" s="180"/>
      <c r="D28" s="181"/>
      <c r="E28" s="546" t="s">
        <v>134</v>
      </c>
      <c r="F28" s="546"/>
      <c r="G28" s="546"/>
      <c r="H28" s="182"/>
      <c r="I28" s="183" t="s">
        <v>136</v>
      </c>
    </row>
    <row r="29" spans="3:9" x14ac:dyDescent="0.2">
      <c r="C29" s="8" t="s">
        <v>10</v>
      </c>
      <c r="D29" s="184"/>
      <c r="E29" s="185" t="s">
        <v>178</v>
      </c>
      <c r="F29" s="185" t="s">
        <v>168</v>
      </c>
      <c r="G29" s="186" t="s">
        <v>8</v>
      </c>
      <c r="H29" s="187"/>
      <c r="I29" s="188" t="s">
        <v>8</v>
      </c>
    </row>
    <row r="30" spans="3:9" ht="14.1" customHeight="1" x14ac:dyDescent="0.2">
      <c r="C30" s="189" t="s">
        <v>1</v>
      </c>
      <c r="D30" s="190"/>
      <c r="E30" s="191">
        <v>37844.231715762122</v>
      </c>
      <c r="F30" s="191">
        <v>33617.462806043121</v>
      </c>
      <c r="G30" s="192">
        <v>0.12573134784458495</v>
      </c>
      <c r="H30" s="193"/>
      <c r="I30" s="192">
        <v>0.14133867452442073</v>
      </c>
    </row>
    <row r="31" spans="3:9" ht="14.1" customHeight="1" x14ac:dyDescent="0.2">
      <c r="C31" s="194" t="s">
        <v>2</v>
      </c>
      <c r="D31" s="195"/>
      <c r="E31" s="191">
        <v>17888.074190702311</v>
      </c>
      <c r="F31" s="191">
        <v>15918.71768827111</v>
      </c>
      <c r="G31" s="192">
        <v>0.12371326265068583</v>
      </c>
      <c r="H31" s="193"/>
      <c r="I31" s="192">
        <v>0.13859758052125559</v>
      </c>
    </row>
    <row r="32" spans="3:9" ht="14.1" customHeight="1" x14ac:dyDescent="0.2">
      <c r="C32" s="194" t="s">
        <v>11</v>
      </c>
      <c r="D32" s="195"/>
      <c r="E32" s="191">
        <v>5681.3819721333139</v>
      </c>
      <c r="F32" s="191">
        <v>5011.0595470827802</v>
      </c>
      <c r="G32" s="192">
        <v>0.1337686009819552</v>
      </c>
      <c r="H32" s="193"/>
      <c r="I32" s="192">
        <v>0.15109087773084973</v>
      </c>
    </row>
    <row r="33" spans="3:9" s="7" customFormat="1" ht="14.1" customHeight="1" thickBot="1" x14ac:dyDescent="0.25">
      <c r="C33" s="196" t="s">
        <v>193</v>
      </c>
      <c r="D33" s="197"/>
      <c r="E33" s="198">
        <v>7743.6658852952432</v>
      </c>
      <c r="F33" s="199">
        <v>6706.0673365072607</v>
      </c>
      <c r="G33" s="200">
        <v>0.15472534001252636</v>
      </c>
      <c r="H33" s="201"/>
      <c r="I33" s="171">
        <v>0.17257930402158617</v>
      </c>
    </row>
    <row r="35" spans="3:9" ht="12.75" hidden="1" customHeight="1" x14ac:dyDescent="0.2">
      <c r="C35" s="547" t="s">
        <v>7</v>
      </c>
      <c r="D35" s="547"/>
      <c r="E35" s="547"/>
      <c r="F35" s="547"/>
      <c r="G35" s="547"/>
      <c r="H35" s="547"/>
      <c r="I35" s="547"/>
    </row>
    <row r="36" spans="3:9" ht="24.95" customHeight="1" x14ac:dyDescent="0.2">
      <c r="C36" s="541" t="s">
        <v>14</v>
      </c>
      <c r="D36" s="541"/>
      <c r="E36" s="541"/>
      <c r="F36" s="541"/>
      <c r="G36" s="541"/>
      <c r="H36" s="541"/>
      <c r="I36" s="541"/>
    </row>
    <row r="37" spans="3:9" x14ac:dyDescent="0.2">
      <c r="C37" s="177"/>
      <c r="D37" s="178"/>
      <c r="E37" s="179"/>
      <c r="F37" s="179"/>
      <c r="G37" s="179"/>
      <c r="H37" s="179"/>
      <c r="I37" s="179"/>
    </row>
    <row r="38" spans="3:9" s="7" customFormat="1" ht="21" customHeight="1" x14ac:dyDescent="0.25">
      <c r="C38" s="180"/>
      <c r="D38" s="181"/>
      <c r="E38" s="546" t="s">
        <v>134</v>
      </c>
      <c r="F38" s="546"/>
      <c r="G38" s="546"/>
      <c r="H38" s="182"/>
      <c r="I38" s="183" t="s">
        <v>136</v>
      </c>
    </row>
    <row r="39" spans="3:9" ht="18" customHeight="1" x14ac:dyDescent="0.2">
      <c r="C39" s="8" t="s">
        <v>10</v>
      </c>
      <c r="D39" s="184"/>
      <c r="E39" s="185" t="s">
        <v>178</v>
      </c>
      <c r="F39" s="185" t="s">
        <v>168</v>
      </c>
      <c r="G39" s="186" t="s">
        <v>8</v>
      </c>
      <c r="H39" s="187"/>
      <c r="I39" s="188" t="s">
        <v>8</v>
      </c>
    </row>
    <row r="40" spans="3:9" ht="14.1" customHeight="1" x14ac:dyDescent="0.2">
      <c r="C40" s="189" t="s">
        <v>1</v>
      </c>
      <c r="D40" s="190"/>
      <c r="E40" s="191">
        <v>25958.374405725383</v>
      </c>
      <c r="F40" s="191">
        <v>23739.934577472181</v>
      </c>
      <c r="G40" s="192">
        <v>9.3447596538803079E-2</v>
      </c>
      <c r="H40" s="193"/>
      <c r="I40" s="192">
        <v>0.23395805174859774</v>
      </c>
    </row>
    <row r="41" spans="3:9" ht="14.1" customHeight="1" x14ac:dyDescent="0.2">
      <c r="C41" s="194" t="s">
        <v>2</v>
      </c>
      <c r="D41" s="195"/>
      <c r="E41" s="191">
        <v>10540.304118112279</v>
      </c>
      <c r="F41" s="191">
        <v>9539.461575076175</v>
      </c>
      <c r="G41" s="192">
        <v>0.10491604113706088</v>
      </c>
      <c r="H41" s="193"/>
      <c r="I41" s="192">
        <v>0.27355938740746399</v>
      </c>
    </row>
    <row r="42" spans="3:9" ht="14.1" customHeight="1" x14ac:dyDescent="0.2">
      <c r="C42" s="194" t="s">
        <v>11</v>
      </c>
      <c r="D42" s="195"/>
      <c r="E42" s="191">
        <v>2935.2324372067046</v>
      </c>
      <c r="F42" s="191">
        <v>2713.1624743619823</v>
      </c>
      <c r="G42" s="192">
        <v>8.18491207007217E-2</v>
      </c>
      <c r="H42" s="193"/>
      <c r="I42" s="192">
        <v>0.27020009084313812</v>
      </c>
    </row>
    <row r="43" spans="3:9" s="7" customFormat="1" ht="14.1" customHeight="1" thickBot="1" x14ac:dyDescent="0.25">
      <c r="C43" s="196" t="s">
        <v>193</v>
      </c>
      <c r="D43" s="197"/>
      <c r="E43" s="198">
        <v>4199.906927574656</v>
      </c>
      <c r="F43" s="199">
        <v>3815.6505520103465</v>
      </c>
      <c r="G43" s="200">
        <v>0.10070533722273312</v>
      </c>
      <c r="H43" s="201"/>
      <c r="I43" s="171">
        <v>0.30716799007137063</v>
      </c>
    </row>
  </sheetData>
  <mergeCells count="12">
    <mergeCell ref="E38:G38"/>
    <mergeCell ref="C3:I3"/>
    <mergeCell ref="C4:I4"/>
    <mergeCell ref="E6:G6"/>
    <mergeCell ref="C14:I14"/>
    <mergeCell ref="C15:I15"/>
    <mergeCell ref="E17:G17"/>
    <mergeCell ref="C25:I25"/>
    <mergeCell ref="C26:I26"/>
    <mergeCell ref="E28:G28"/>
    <mergeCell ref="C35:I35"/>
    <mergeCell ref="C36:I36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55"/>
  <sheetViews>
    <sheetView showGridLines="0" zoomScale="80" zoomScaleNormal="80" workbookViewId="0"/>
  </sheetViews>
  <sheetFormatPr baseColWidth="10" defaultColWidth="9.85546875" defaultRowHeight="15.75" x14ac:dyDescent="0.25"/>
  <cols>
    <col min="1" max="1" width="9.85546875" style="19"/>
    <col min="2" max="2" width="49.7109375" style="20" customWidth="1"/>
    <col min="3" max="3" width="2.42578125" style="92" customWidth="1"/>
    <col min="4" max="4" width="17.28515625" style="93" customWidth="1"/>
    <col min="5" max="5" width="18.7109375" style="93" bestFit="1" customWidth="1"/>
    <col min="6" max="6" width="10.7109375" style="93" customWidth="1"/>
    <col min="7" max="7" width="3.5703125" style="91" customWidth="1"/>
    <col min="8" max="8" width="51.85546875" style="92" customWidth="1"/>
    <col min="9" max="9" width="2.42578125" style="19" customWidth="1"/>
    <col min="10" max="10" width="17.28515625" style="20" customWidth="1"/>
    <col min="11" max="11" width="17.28515625" style="19" customWidth="1"/>
    <col min="12" max="16384" width="9.85546875" style="20"/>
  </cols>
  <sheetData>
    <row r="2" spans="2:19" ht="15" customHeight="1" x14ac:dyDescent="0.25">
      <c r="B2" s="541" t="s">
        <v>15</v>
      </c>
      <c r="C2" s="541"/>
      <c r="D2" s="541"/>
      <c r="E2" s="541"/>
      <c r="F2" s="541"/>
      <c r="G2" s="541"/>
      <c r="H2" s="541"/>
      <c r="I2" s="541"/>
      <c r="J2" s="541"/>
      <c r="K2" s="541"/>
      <c r="L2" s="541"/>
    </row>
    <row r="3" spans="2:19" ht="15" customHeight="1" x14ac:dyDescent="0.25">
      <c r="B3" s="541" t="s">
        <v>85</v>
      </c>
      <c r="C3" s="541"/>
      <c r="D3" s="541"/>
      <c r="E3" s="541"/>
      <c r="F3" s="541"/>
      <c r="G3" s="541"/>
      <c r="H3" s="541"/>
      <c r="I3" s="541"/>
      <c r="J3" s="541"/>
      <c r="K3" s="541"/>
      <c r="L3" s="541"/>
    </row>
    <row r="4" spans="2:19" ht="13.5" customHeight="1" x14ac:dyDescent="0.25">
      <c r="B4" s="549" t="s">
        <v>24</v>
      </c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88"/>
      <c r="N4" s="89"/>
      <c r="O4" s="89"/>
      <c r="P4" s="89"/>
      <c r="Q4" s="89"/>
      <c r="R4" s="89"/>
      <c r="S4" s="89"/>
    </row>
    <row r="5" spans="2:19" ht="11.1" customHeight="1" x14ac:dyDescent="0.25">
      <c r="H5" s="218"/>
      <c r="I5" s="20"/>
      <c r="K5" s="20"/>
    </row>
    <row r="6" spans="2:19" ht="35.1" customHeight="1" x14ac:dyDescent="0.25">
      <c r="B6" s="219" t="s">
        <v>26</v>
      </c>
      <c r="C6" s="220"/>
      <c r="D6" s="221" t="s">
        <v>179</v>
      </c>
      <c r="E6" s="221" t="s">
        <v>180</v>
      </c>
      <c r="F6" s="221" t="s">
        <v>16</v>
      </c>
      <c r="H6" s="222" t="s">
        <v>27</v>
      </c>
      <c r="I6" s="223"/>
      <c r="J6" s="221" t="s">
        <v>179</v>
      </c>
      <c r="K6" s="221" t="s">
        <v>180</v>
      </c>
      <c r="L6" s="221" t="s">
        <v>16</v>
      </c>
    </row>
    <row r="7" spans="2:19" ht="30.75" customHeight="1" thickBot="1" x14ac:dyDescent="0.3">
      <c r="B7" s="224" t="s">
        <v>119</v>
      </c>
      <c r="D7" s="225"/>
      <c r="E7" s="225"/>
      <c r="F7" s="225"/>
      <c r="H7" s="224" t="s">
        <v>123</v>
      </c>
      <c r="I7" s="20"/>
      <c r="J7" s="226"/>
      <c r="K7" s="226"/>
      <c r="L7" s="226"/>
    </row>
    <row r="8" spans="2:19" ht="20.100000000000001" customHeight="1" thickTop="1" x14ac:dyDescent="0.25">
      <c r="B8" s="552" t="s">
        <v>18</v>
      </c>
      <c r="H8" s="227" t="s">
        <v>145</v>
      </c>
      <c r="I8" s="228"/>
      <c r="J8" s="202">
        <v>169.75127362732712</v>
      </c>
      <c r="K8" s="202">
        <v>140.0043669413499</v>
      </c>
      <c r="L8" s="215">
        <v>0.21247127740264471</v>
      </c>
    </row>
    <row r="9" spans="2:19" ht="20.100000000000001" customHeight="1" x14ac:dyDescent="0.25">
      <c r="B9" s="553"/>
      <c r="C9" s="229"/>
      <c r="D9" s="202">
        <v>35045.849095778729</v>
      </c>
      <c r="E9" s="202">
        <v>31059.91767465241</v>
      </c>
      <c r="F9" s="132">
        <v>0.12833039233646093</v>
      </c>
      <c r="H9" s="230" t="s">
        <v>146</v>
      </c>
      <c r="I9" s="228"/>
      <c r="J9" s="203">
        <v>24604.06425648187</v>
      </c>
      <c r="K9" s="203">
        <v>27351.487662970798</v>
      </c>
      <c r="L9" s="209">
        <v>-0.1004487741340836</v>
      </c>
    </row>
    <row r="10" spans="2:19" ht="19.5" customHeight="1" x14ac:dyDescent="0.25">
      <c r="B10" s="230" t="s">
        <v>19</v>
      </c>
      <c r="C10" s="228"/>
      <c r="D10" s="203">
        <v>15946.014595259716</v>
      </c>
      <c r="E10" s="203">
        <v>17749.493738947502</v>
      </c>
      <c r="F10" s="204">
        <v>-0.101607356818884</v>
      </c>
      <c r="H10" s="230" t="s">
        <v>147</v>
      </c>
      <c r="I10" s="228"/>
      <c r="J10" s="205">
        <v>723.21331272646171</v>
      </c>
      <c r="K10" s="205">
        <v>751.72501078723167</v>
      </c>
      <c r="L10" s="209">
        <v>-3.7928361637072028E-2</v>
      </c>
    </row>
    <row r="11" spans="2:19" ht="20.100000000000001" customHeight="1" x14ac:dyDescent="0.25">
      <c r="B11" s="230" t="s">
        <v>20</v>
      </c>
      <c r="C11" s="228"/>
      <c r="D11" s="205">
        <v>12181.041167254625</v>
      </c>
      <c r="E11" s="205">
        <v>11879.814522966264</v>
      </c>
      <c r="F11" s="204">
        <v>2.5356174013156929E-2</v>
      </c>
      <c r="H11" s="231" t="s">
        <v>148</v>
      </c>
      <c r="I11" s="228"/>
      <c r="J11" s="206">
        <v>41759.067342856149</v>
      </c>
      <c r="K11" s="206">
        <v>26672.802897565794</v>
      </c>
      <c r="L11" s="133">
        <v>0.56560476614428667</v>
      </c>
    </row>
    <row r="12" spans="2:19" ht="20.100000000000001" customHeight="1" x14ac:dyDescent="0.25">
      <c r="B12" s="231" t="s">
        <v>21</v>
      </c>
      <c r="C12" s="228"/>
      <c r="D12" s="206">
        <v>7471.8662833871258</v>
      </c>
      <c r="E12" s="206">
        <v>7048.5079868424173</v>
      </c>
      <c r="F12" s="207">
        <v>6.006353363506145E-2</v>
      </c>
      <c r="H12" s="232" t="s">
        <v>149</v>
      </c>
      <c r="I12" s="228"/>
      <c r="J12" s="206">
        <v>67256.0961856918</v>
      </c>
      <c r="K12" s="206">
        <v>54916.019938265177</v>
      </c>
      <c r="L12" s="212">
        <v>0.22470813182198812</v>
      </c>
    </row>
    <row r="13" spans="2:19" ht="20.25" customHeight="1" x14ac:dyDescent="0.25">
      <c r="B13" s="233" t="s">
        <v>22</v>
      </c>
      <c r="C13" s="228"/>
      <c r="D13" s="206">
        <v>70644.77114168019</v>
      </c>
      <c r="E13" s="206">
        <v>67737.733923408596</v>
      </c>
      <c r="F13" s="208">
        <v>4.2916068340263624E-2</v>
      </c>
      <c r="H13" s="234" t="s">
        <v>121</v>
      </c>
      <c r="I13" s="22"/>
      <c r="J13" s="203">
        <v>0</v>
      </c>
      <c r="K13" s="203">
        <v>0</v>
      </c>
      <c r="L13" s="216"/>
    </row>
    <row r="14" spans="2:19" ht="22.5" customHeight="1" x14ac:dyDescent="0.25">
      <c r="B14" s="227" t="s">
        <v>120</v>
      </c>
      <c r="C14" s="228"/>
      <c r="D14" s="203">
        <v>0</v>
      </c>
      <c r="E14" s="203">
        <v>0</v>
      </c>
      <c r="F14" s="133"/>
      <c r="H14" s="230" t="s">
        <v>124</v>
      </c>
      <c r="I14" s="228"/>
      <c r="J14" s="205">
        <v>64374.866665830952</v>
      </c>
      <c r="K14" s="205">
        <v>65074.267422820129</v>
      </c>
      <c r="L14" s="209">
        <v>-1.0747731548706008E-2</v>
      </c>
    </row>
    <row r="15" spans="2:19" x14ac:dyDescent="0.25">
      <c r="B15" s="230" t="s">
        <v>23</v>
      </c>
      <c r="C15" s="228"/>
      <c r="D15" s="205">
        <v>136132.19177660526</v>
      </c>
      <c r="E15" s="205">
        <v>133406.37736692172</v>
      </c>
      <c r="F15" s="209">
        <v>2.0432414577801206E-2</v>
      </c>
      <c r="H15" s="227" t="s">
        <v>150</v>
      </c>
      <c r="I15" s="228"/>
      <c r="J15" s="210">
        <v>1752.7749655432722</v>
      </c>
      <c r="K15" s="210">
        <v>1768.9341635043711</v>
      </c>
      <c r="L15" s="209">
        <v>-9.134991168403106E-3</v>
      </c>
    </row>
    <row r="16" spans="2:19" ht="20.100000000000001" customHeight="1" x14ac:dyDescent="0.25">
      <c r="B16" s="231" t="s">
        <v>138</v>
      </c>
      <c r="C16" s="228"/>
      <c r="D16" s="210">
        <v>-56621.034041617939</v>
      </c>
      <c r="E16" s="210">
        <v>-54676.009359593809</v>
      </c>
      <c r="F16" s="133">
        <v>3.5573640154168418E-2</v>
      </c>
      <c r="H16" s="231" t="s">
        <v>151</v>
      </c>
      <c r="I16" s="228"/>
      <c r="J16" s="211">
        <v>18834.738420224279</v>
      </c>
      <c r="K16" s="211">
        <v>18055.754068809933</v>
      </c>
      <c r="L16" s="133">
        <v>4.3143274351525873E-2</v>
      </c>
    </row>
    <row r="17" spans="2:12" ht="20.100000000000001" customHeight="1" x14ac:dyDescent="0.25">
      <c r="B17" s="232" t="s">
        <v>139</v>
      </c>
      <c r="C17" s="228"/>
      <c r="D17" s="211">
        <v>79511.157734987326</v>
      </c>
      <c r="E17" s="211">
        <v>78730.36800732791</v>
      </c>
      <c r="F17" s="212">
        <v>9.9172625178982621E-3</v>
      </c>
      <c r="H17" s="235" t="s">
        <v>152</v>
      </c>
      <c r="I17" s="228"/>
      <c r="J17" s="203">
        <v>152218.47623729031</v>
      </c>
      <c r="K17" s="203">
        <v>139814.97559339961</v>
      </c>
      <c r="L17" s="212">
        <v>8.8713677424381965E-2</v>
      </c>
    </row>
    <row r="18" spans="2:12" ht="20.100000000000001" customHeight="1" x14ac:dyDescent="0.25">
      <c r="B18" s="236" t="s">
        <v>140</v>
      </c>
      <c r="C18" s="228"/>
      <c r="D18" s="203">
        <v>2325.4305653270862</v>
      </c>
      <c r="E18" s="203">
        <v>2387.5130381657132</v>
      </c>
      <c r="F18" s="204">
        <v>-2.6002987982140513E-2</v>
      </c>
      <c r="H18" s="237" t="s">
        <v>28</v>
      </c>
      <c r="I18" s="228"/>
      <c r="J18" s="203">
        <v>0</v>
      </c>
      <c r="K18" s="203">
        <v>0</v>
      </c>
      <c r="L18" s="217"/>
    </row>
    <row r="19" spans="2:12" ht="20.100000000000001" customHeight="1" x14ac:dyDescent="0.25">
      <c r="B19" s="230" t="s">
        <v>141</v>
      </c>
      <c r="C19" s="228"/>
      <c r="D19" s="203">
        <v>9344.9345006288368</v>
      </c>
      <c r="E19" s="203">
        <v>9246.2993387789502</v>
      </c>
      <c r="F19" s="204">
        <v>1.0667528514484825E-2</v>
      </c>
      <c r="H19" s="230" t="s">
        <v>25</v>
      </c>
      <c r="I19" s="228"/>
      <c r="J19" s="205">
        <v>6678.0635954309328</v>
      </c>
      <c r="K19" s="205">
        <v>6679.8372401043016</v>
      </c>
      <c r="L19" s="209">
        <v>-2.6552213918029643E-4</v>
      </c>
    </row>
    <row r="20" spans="2:12" ht="20.100000000000001" customHeight="1" x14ac:dyDescent="0.25">
      <c r="B20" s="231" t="s">
        <v>142</v>
      </c>
      <c r="C20" s="228"/>
      <c r="D20" s="205">
        <v>99881.990252201373</v>
      </c>
      <c r="E20" s="205">
        <v>101162.32732108702</v>
      </c>
      <c r="F20" s="209">
        <v>-1.2656263480592789E-2</v>
      </c>
      <c r="H20" s="231" t="s">
        <v>153</v>
      </c>
      <c r="I20" s="228"/>
      <c r="J20" s="210">
        <v>119207.53244004287</v>
      </c>
      <c r="K20" s="210">
        <v>127024.71203288448</v>
      </c>
      <c r="L20" s="133">
        <v>-6.1540620464605955E-2</v>
      </c>
    </row>
    <row r="21" spans="2:12" ht="20.100000000000001" customHeight="1" x14ac:dyDescent="0.25">
      <c r="B21" s="238" t="s">
        <v>143</v>
      </c>
      <c r="C21" s="228"/>
      <c r="D21" s="210">
        <v>16395.788080223185</v>
      </c>
      <c r="E21" s="210">
        <v>14255.51421486817</v>
      </c>
      <c r="F21" s="133">
        <v>0.15013656000726794</v>
      </c>
      <c r="H21" s="233" t="s">
        <v>155</v>
      </c>
      <c r="I21" s="228"/>
      <c r="J21" s="213">
        <v>125885.59603547381</v>
      </c>
      <c r="K21" s="213">
        <v>133704.54927298878</v>
      </c>
      <c r="L21" s="212">
        <v>-5.847933581938769E-2</v>
      </c>
    </row>
    <row r="22" spans="2:12" ht="25.5" customHeight="1" thickBot="1" x14ac:dyDescent="0.3">
      <c r="B22" s="271" t="s">
        <v>144</v>
      </c>
      <c r="C22" s="228"/>
      <c r="D22" s="213">
        <v>278104.07227504801</v>
      </c>
      <c r="E22" s="273">
        <v>273519.75584363641</v>
      </c>
      <c r="F22" s="214">
        <v>1.6760458188008531E-2</v>
      </c>
      <c r="H22" s="271" t="s">
        <v>154</v>
      </c>
      <c r="I22" s="228"/>
      <c r="J22" s="213">
        <v>278104.07227276411</v>
      </c>
      <c r="K22" s="213">
        <v>273519.52486638841</v>
      </c>
      <c r="L22" s="214">
        <v>1.6761316796726655E-2</v>
      </c>
    </row>
    <row r="23" spans="2:12" ht="25.5" customHeight="1" x14ac:dyDescent="0.25">
      <c r="D23" s="272"/>
      <c r="F23" s="272"/>
      <c r="J23" s="274"/>
      <c r="K23" s="274"/>
      <c r="L23" s="274"/>
    </row>
    <row r="24" spans="2:12" ht="25.5" customHeight="1" x14ac:dyDescent="0.25"/>
    <row r="25" spans="2:12" ht="20.100000000000001" customHeight="1" x14ac:dyDescent="0.25">
      <c r="B25" s="102"/>
      <c r="C25" s="99"/>
      <c r="D25" s="550" t="s">
        <v>181</v>
      </c>
      <c r="E25" s="550"/>
      <c r="F25" s="550"/>
      <c r="G25" s="94"/>
      <c r="H25" s="95"/>
      <c r="I25" s="96"/>
      <c r="J25" s="19"/>
    </row>
    <row r="26" spans="2:12" ht="45.75" customHeight="1" thickBot="1" x14ac:dyDescent="0.3">
      <c r="B26" s="219" t="s">
        <v>29</v>
      </c>
      <c r="C26" s="220"/>
      <c r="D26" s="239" t="s">
        <v>125</v>
      </c>
      <c r="E26" s="240" t="s">
        <v>126</v>
      </c>
      <c r="F26" s="240" t="s">
        <v>30</v>
      </c>
      <c r="G26" s="97"/>
      <c r="H26" s="551" t="s">
        <v>37</v>
      </c>
      <c r="I26" s="551"/>
      <c r="J26" s="551"/>
      <c r="K26" s="551"/>
      <c r="L26" s="551"/>
    </row>
    <row r="27" spans="2:12" ht="20.100000000000001" customHeight="1" thickTop="1" x14ac:dyDescent="0.25">
      <c r="B27" s="241" t="s">
        <v>31</v>
      </c>
      <c r="C27" s="242"/>
      <c r="D27" s="243"/>
      <c r="E27" s="244"/>
      <c r="F27" s="245"/>
      <c r="G27" s="98"/>
      <c r="H27" s="99"/>
      <c r="I27" s="100"/>
    </row>
    <row r="28" spans="2:12" ht="20.100000000000001" customHeight="1" x14ac:dyDescent="0.25">
      <c r="B28" s="246" t="s">
        <v>32</v>
      </c>
      <c r="C28" s="242"/>
      <c r="D28" s="247">
        <v>0.6212600658873112</v>
      </c>
      <c r="E28" s="247">
        <v>6.8744119428127193E-2</v>
      </c>
      <c r="F28" s="248">
        <v>8.8257291316186259E-2</v>
      </c>
      <c r="G28" s="98"/>
      <c r="H28" s="99"/>
      <c r="I28" s="101"/>
    </row>
    <row r="29" spans="2:12" ht="20.100000000000001" customHeight="1" x14ac:dyDescent="0.25">
      <c r="B29" s="246" t="s">
        <v>33</v>
      </c>
      <c r="C29" s="242"/>
      <c r="D29" s="247">
        <v>0.15853012758696758</v>
      </c>
      <c r="E29" s="249">
        <v>0.37409698187476004</v>
      </c>
      <c r="F29" s="247">
        <v>4.6056587695918978E-2</v>
      </c>
      <c r="G29" s="98"/>
      <c r="H29" s="99"/>
      <c r="I29" s="101"/>
    </row>
    <row r="30" spans="2:12" ht="20.100000000000001" customHeight="1" x14ac:dyDescent="0.25">
      <c r="B30" s="246" t="s">
        <v>34</v>
      </c>
      <c r="C30" s="242"/>
      <c r="D30" s="249">
        <v>1.3209216726711041E-2</v>
      </c>
      <c r="E30" s="249">
        <v>0</v>
      </c>
      <c r="F30" s="249">
        <v>6.263743150684932E-2</v>
      </c>
      <c r="G30" s="98"/>
      <c r="H30" s="99"/>
      <c r="I30" s="101"/>
    </row>
    <row r="31" spans="2:12" ht="20.100000000000001" customHeight="1" x14ac:dyDescent="0.25">
      <c r="B31" s="246" t="s">
        <v>35</v>
      </c>
      <c r="C31" s="242"/>
      <c r="D31" s="248">
        <v>0.20595623343001049</v>
      </c>
      <c r="E31" s="248">
        <v>0.24849239431784498</v>
      </c>
      <c r="F31" s="249">
        <v>9.2501755513851938E-2</v>
      </c>
      <c r="G31" s="98"/>
      <c r="H31" s="99"/>
      <c r="I31" s="101"/>
    </row>
    <row r="32" spans="2:12" ht="20.100000000000001" customHeight="1" x14ac:dyDescent="0.25">
      <c r="B32" s="246" t="s">
        <v>188</v>
      </c>
      <c r="C32" s="242"/>
      <c r="D32" s="247">
        <v>9.98637552083524E-4</v>
      </c>
      <c r="E32" s="247">
        <v>0</v>
      </c>
      <c r="F32" s="249">
        <v>1.3</v>
      </c>
      <c r="G32" s="98"/>
      <c r="H32" s="99"/>
      <c r="I32" s="101"/>
    </row>
    <row r="33" spans="1:11" ht="20.100000000000001" customHeight="1" thickBot="1" x14ac:dyDescent="0.3">
      <c r="B33" s="250" t="s">
        <v>36</v>
      </c>
      <c r="C33" s="242"/>
      <c r="D33" s="251">
        <v>1</v>
      </c>
      <c r="E33" s="252">
        <v>0.2179281709187921</v>
      </c>
      <c r="F33" s="253">
        <v>8.3317033346108585E-2</v>
      </c>
      <c r="G33" s="98"/>
      <c r="H33" s="99"/>
      <c r="I33" s="101"/>
    </row>
    <row r="34" spans="1:11" ht="20.100000000000001" customHeight="1" x14ac:dyDescent="0.25">
      <c r="G34" s="98"/>
      <c r="H34" s="99"/>
      <c r="I34" s="102"/>
    </row>
    <row r="35" spans="1:11" ht="18" customHeight="1" x14ac:dyDescent="0.25">
      <c r="B35" s="103" t="s">
        <v>107</v>
      </c>
      <c r="C35" s="99"/>
      <c r="D35" s="98"/>
      <c r="E35" s="98"/>
      <c r="F35" s="98"/>
      <c r="G35" s="98"/>
      <c r="H35" s="99"/>
      <c r="I35" s="102"/>
    </row>
    <row r="36" spans="1:11" ht="18" customHeight="1" x14ac:dyDescent="0.25">
      <c r="B36" s="103" t="s">
        <v>160</v>
      </c>
      <c r="C36" s="99"/>
      <c r="D36" s="98"/>
      <c r="E36" s="98"/>
      <c r="F36" s="98"/>
      <c r="G36" s="98"/>
      <c r="H36" s="99"/>
      <c r="I36" s="102"/>
    </row>
    <row r="37" spans="1:11" ht="11.1" customHeight="1" x14ac:dyDescent="0.25">
      <c r="B37" s="102"/>
      <c r="C37" s="99"/>
      <c r="D37" s="104"/>
      <c r="E37" s="104"/>
      <c r="F37" s="104"/>
      <c r="G37" s="105"/>
      <c r="H37" s="106"/>
      <c r="I37" s="107"/>
    </row>
    <row r="38" spans="1:11" ht="11.1" customHeight="1" x14ac:dyDescent="0.25">
      <c r="D38" s="90"/>
      <c r="G38" s="93"/>
      <c r="I38" s="20"/>
    </row>
    <row r="39" spans="1:11" ht="35.1" customHeight="1" thickBot="1" x14ac:dyDescent="0.3">
      <c r="B39" s="254" t="s">
        <v>133</v>
      </c>
      <c r="C39" s="255"/>
      <c r="D39" s="256" t="s">
        <v>178</v>
      </c>
      <c r="E39" s="256" t="s">
        <v>182</v>
      </c>
      <c r="F39" s="257" t="s">
        <v>8</v>
      </c>
      <c r="G39" s="93"/>
      <c r="I39" s="20"/>
    </row>
    <row r="40" spans="1:11" ht="20.100000000000001" customHeight="1" x14ac:dyDescent="0.25">
      <c r="B40" s="258" t="s">
        <v>108</v>
      </c>
      <c r="C40" s="259"/>
      <c r="D40" s="260">
        <v>33080.769407457097</v>
      </c>
      <c r="E40" s="261">
        <v>37794.462266920586</v>
      </c>
      <c r="F40" s="262">
        <v>-0.12471914076124124</v>
      </c>
      <c r="G40" s="93"/>
      <c r="I40" s="20"/>
    </row>
    <row r="41" spans="1:11" ht="31.5" customHeight="1" x14ac:dyDescent="0.25">
      <c r="B41" s="263" t="s">
        <v>183</v>
      </c>
      <c r="C41" s="258"/>
      <c r="D41" s="264">
        <v>0.6914957462378255</v>
      </c>
      <c r="E41" s="265">
        <v>0.8142272439797168</v>
      </c>
      <c r="F41" s="266"/>
      <c r="G41" s="93"/>
      <c r="I41" s="20"/>
    </row>
    <row r="42" spans="1:11" ht="20.100000000000001" customHeight="1" x14ac:dyDescent="0.25">
      <c r="B42" s="258" t="s">
        <v>184</v>
      </c>
      <c r="C42" s="259"/>
      <c r="D42" s="264">
        <v>10.174113051610343</v>
      </c>
      <c r="E42" s="265">
        <v>11.858415960508689</v>
      </c>
      <c r="F42" s="267"/>
      <c r="G42" s="93"/>
      <c r="I42" s="20"/>
    </row>
    <row r="43" spans="1:11" s="22" customFormat="1" ht="18.75" thickBot="1" x14ac:dyDescent="0.3">
      <c r="A43" s="21"/>
      <c r="B43" s="268" t="s">
        <v>109</v>
      </c>
      <c r="C43" s="269"/>
      <c r="D43" s="270">
        <v>0.33924346142681616</v>
      </c>
      <c r="E43" s="270">
        <v>0.32803273729854476</v>
      </c>
      <c r="F43" s="268"/>
      <c r="G43" s="109"/>
      <c r="H43" s="110"/>
      <c r="K43" s="21"/>
    </row>
    <row r="44" spans="1:11" ht="18" customHeight="1" x14ac:dyDescent="0.25">
      <c r="B44" s="103" t="s">
        <v>110</v>
      </c>
      <c r="C44" s="108"/>
      <c r="D44" s="111"/>
      <c r="E44" s="111"/>
      <c r="F44" s="108"/>
      <c r="G44" s="93"/>
      <c r="I44" s="20"/>
    </row>
    <row r="45" spans="1:11" ht="18" customHeight="1" x14ac:dyDescent="0.25">
      <c r="B45" s="103" t="s">
        <v>173</v>
      </c>
      <c r="D45" s="90"/>
      <c r="G45" s="93"/>
      <c r="I45" s="20"/>
    </row>
    <row r="46" spans="1:11" ht="18" customHeight="1" x14ac:dyDescent="0.25">
      <c r="B46" s="103" t="s">
        <v>111</v>
      </c>
      <c r="D46" s="90"/>
      <c r="G46" s="93"/>
      <c r="I46" s="20"/>
    </row>
    <row r="47" spans="1:11" x14ac:dyDescent="0.25">
      <c r="D47" s="112"/>
      <c r="E47" s="112"/>
      <c r="G47" s="113"/>
    </row>
    <row r="48" spans="1:11" x14ac:dyDescent="0.25">
      <c r="E48" s="112"/>
      <c r="G48" s="114"/>
    </row>
    <row r="49" spans="4:7" x14ac:dyDescent="0.25">
      <c r="G49" s="115"/>
    </row>
    <row r="50" spans="4:7" x14ac:dyDescent="0.25">
      <c r="E50" s="116"/>
      <c r="G50" s="113"/>
    </row>
    <row r="55" spans="4:7" x14ac:dyDescent="0.25">
      <c r="D55" s="117"/>
    </row>
  </sheetData>
  <mergeCells count="6">
    <mergeCell ref="B2:L2"/>
    <mergeCell ref="B3:L3"/>
    <mergeCell ref="B4:L4"/>
    <mergeCell ref="D25:F25"/>
    <mergeCell ref="H26:L26"/>
    <mergeCell ref="B8:B9"/>
  </mergeCells>
  <pageMargins left="0.7" right="0.7" top="0.75" bottom="0.75" header="0.3" footer="0.3"/>
  <pageSetup orientation="portrait" r:id="rId1"/>
  <customProperties>
    <customPr name="EpmWorksheetKeyString_GUID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7</xdr:col>
                <xdr:colOff>0</xdr:colOff>
                <xdr:row>32</xdr:row>
                <xdr:rowOff>0</xdr:rowOff>
              </from>
              <to>
                <xdr:col>7</xdr:col>
                <xdr:colOff>0</xdr:colOff>
                <xdr:row>32</xdr:row>
                <xdr:rowOff>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zoomScale="110" zoomScaleNormal="110" workbookViewId="0">
      <selection sqref="A1:H1"/>
    </sheetView>
  </sheetViews>
  <sheetFormatPr baseColWidth="10" defaultColWidth="9.85546875" defaultRowHeight="15.75" x14ac:dyDescent="0.25"/>
  <cols>
    <col min="1" max="1" width="42.28515625" style="55" customWidth="1"/>
    <col min="2" max="2" width="1.7109375" style="57" customWidth="1"/>
    <col min="3" max="5" width="7.7109375" style="58" customWidth="1"/>
    <col min="6" max="6" width="7.7109375" style="59" customWidth="1"/>
    <col min="7" max="7" width="10.28515625" style="58" bestFit="1" customWidth="1"/>
    <col min="8" max="8" width="13" style="58" customWidth="1"/>
    <col min="9" max="9" width="2.7109375" style="60" hidden="1" customWidth="1"/>
    <col min="10" max="14" width="7.7109375" style="55" hidden="1" customWidth="1"/>
    <col min="15" max="15" width="9" style="55" hidden="1" customWidth="1"/>
    <col min="16" max="16384" width="9.85546875" style="55"/>
  </cols>
  <sheetData>
    <row r="1" spans="1:16" s="23" customFormat="1" ht="12" customHeight="1" x14ac:dyDescent="0.25">
      <c r="A1" s="560" t="s">
        <v>15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6" s="23" customFormat="1" ht="12" customHeight="1" x14ac:dyDescent="0.3">
      <c r="A2" s="561" t="s">
        <v>44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</row>
    <row r="3" spans="1:16" s="23" customFormat="1" ht="11.1" customHeight="1" x14ac:dyDescent="0.25">
      <c r="A3" s="562" t="s">
        <v>45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6" s="23" customFormat="1" ht="10.5" customHeight="1" x14ac:dyDescent="0.25">
      <c r="A4" s="24"/>
      <c r="B4" s="62"/>
      <c r="C4" s="25"/>
      <c r="D4" s="25"/>
      <c r="E4" s="25"/>
      <c r="F4" s="25"/>
      <c r="G4" s="25"/>
      <c r="H4" s="25"/>
      <c r="I4" s="24"/>
      <c r="J4" s="62"/>
      <c r="K4" s="25"/>
      <c r="L4" s="25"/>
      <c r="M4" s="25"/>
      <c r="N4" s="25"/>
      <c r="O4" s="25"/>
    </row>
    <row r="5" spans="1:16" s="23" customFormat="1" ht="15" customHeight="1" x14ac:dyDescent="0.3">
      <c r="A5" s="319"/>
      <c r="B5" s="320"/>
      <c r="C5" s="559" t="s">
        <v>46</v>
      </c>
      <c r="D5" s="559"/>
      <c r="E5" s="559"/>
      <c r="F5" s="559"/>
      <c r="G5" s="559"/>
      <c r="H5" s="559"/>
      <c r="I5" s="319"/>
      <c r="J5" s="320" t="s">
        <v>38</v>
      </c>
      <c r="K5" s="559"/>
      <c r="L5" s="559"/>
      <c r="M5" s="559"/>
      <c r="N5" s="559"/>
      <c r="O5" s="559"/>
    </row>
    <row r="6" spans="1:16" s="23" customFormat="1" ht="30.95" customHeight="1" x14ac:dyDescent="0.25">
      <c r="A6" s="321"/>
      <c r="B6" s="322"/>
      <c r="C6" s="323">
        <v>2024</v>
      </c>
      <c r="D6" s="323" t="s">
        <v>127</v>
      </c>
      <c r="E6" s="323">
        <v>2023</v>
      </c>
      <c r="F6" s="323" t="s">
        <v>127</v>
      </c>
      <c r="G6" s="324" t="s">
        <v>112</v>
      </c>
      <c r="H6" s="324" t="s">
        <v>174</v>
      </c>
      <c r="I6" s="321"/>
      <c r="J6" s="322">
        <f>+C6</f>
        <v>2024</v>
      </c>
      <c r="K6" s="323" t="str">
        <f>+D6</f>
        <v>% de Ing.</v>
      </c>
      <c r="L6" s="323">
        <f>+E6</f>
        <v>2023</v>
      </c>
      <c r="M6" s="323" t="str">
        <f>+F6</f>
        <v>% de Ing.</v>
      </c>
      <c r="N6" s="323" t="str">
        <f>+G6</f>
        <v>Δ% Reportado</v>
      </c>
      <c r="O6" s="324" t="s">
        <v>40</v>
      </c>
    </row>
    <row r="7" spans="1:16" s="23" customFormat="1" ht="15" customHeight="1" x14ac:dyDescent="0.2">
      <c r="A7" s="325" t="s">
        <v>97</v>
      </c>
      <c r="B7" s="326"/>
      <c r="C7" s="275">
        <v>5958.0032442300562</v>
      </c>
      <c r="D7" s="276"/>
      <c r="E7" s="275">
        <v>5567.2863631414129</v>
      </c>
      <c r="F7" s="276"/>
      <c r="G7" s="277">
        <v>7.0180848550455366E-2</v>
      </c>
      <c r="H7" s="151">
        <v>7.0180848658102368E-2</v>
      </c>
      <c r="I7" s="325"/>
      <c r="J7" s="326">
        <v>19725.677750359813</v>
      </c>
      <c r="K7" s="275"/>
      <c r="L7" s="276">
        <v>19596.787105708827</v>
      </c>
      <c r="M7" s="275"/>
      <c r="N7" s="276">
        <f>+J7/L7-1</f>
        <v>6.5771314428086924E-3</v>
      </c>
      <c r="O7" s="277">
        <v>1.4E-2</v>
      </c>
    </row>
    <row r="8" spans="1:16" s="23" customFormat="1" ht="15" customHeight="1" x14ac:dyDescent="0.2">
      <c r="A8" s="327" t="s">
        <v>98</v>
      </c>
      <c r="B8" s="326"/>
      <c r="C8" s="278">
        <v>1008.6326869605439</v>
      </c>
      <c r="D8" s="279"/>
      <c r="E8" s="278">
        <v>939.60099962111644</v>
      </c>
      <c r="F8" s="275"/>
      <c r="G8" s="280">
        <v>7.3469150593990173E-2</v>
      </c>
      <c r="H8" s="280">
        <v>7.3478244767541945E-2</v>
      </c>
      <c r="I8" s="327"/>
      <c r="J8" s="326">
        <v>3321.8025947264541</v>
      </c>
      <c r="K8" s="278"/>
      <c r="L8" s="279">
        <v>3318.1746548302763</v>
      </c>
      <c r="M8" s="278"/>
      <c r="N8" s="275">
        <f t="shared" ref="N8:N30" si="0">+J8/L8-1</f>
        <v>1.093354109885869E-3</v>
      </c>
      <c r="O8" s="280">
        <v>1.2999999999999999E-2</v>
      </c>
    </row>
    <row r="9" spans="1:16" s="23" customFormat="1" ht="15" customHeight="1" thickBot="1" x14ac:dyDescent="0.25">
      <c r="A9" s="328" t="s">
        <v>47</v>
      </c>
      <c r="B9" s="326"/>
      <c r="C9" s="281">
        <v>61.21282988103578</v>
      </c>
      <c r="D9" s="282"/>
      <c r="E9" s="281">
        <v>59.275595167083551</v>
      </c>
      <c r="F9" s="283"/>
      <c r="G9" s="151">
        <v>3.2681826449681983E-2</v>
      </c>
      <c r="H9" s="151"/>
      <c r="I9" s="328"/>
      <c r="J9" s="326">
        <v>50.567310337644798</v>
      </c>
      <c r="K9" s="281"/>
      <c r="L9" s="282">
        <v>51.306006479335807</v>
      </c>
      <c r="M9" s="281"/>
      <c r="N9" s="283">
        <f t="shared" si="0"/>
        <v>-1.4397849148296671E-2</v>
      </c>
      <c r="O9" s="151"/>
    </row>
    <row r="10" spans="1:16" s="23" customFormat="1" ht="15" customHeight="1" x14ac:dyDescent="0.2">
      <c r="A10" s="329" t="s">
        <v>48</v>
      </c>
      <c r="B10" s="326"/>
      <c r="C10" s="284">
        <v>63637.930213795771</v>
      </c>
      <c r="D10" s="285"/>
      <c r="E10" s="284">
        <v>57145.070890104616</v>
      </c>
      <c r="F10" s="285"/>
      <c r="G10" s="286">
        <v>0.11362063643559983</v>
      </c>
      <c r="H10" s="286"/>
      <c r="I10" s="329"/>
      <c r="J10" s="326">
        <v>182342.00332209052</v>
      </c>
      <c r="K10" s="284">
        <v>100</v>
      </c>
      <c r="L10" s="285">
        <v>183256.14972006774</v>
      </c>
      <c r="M10" s="284">
        <v>100</v>
      </c>
      <c r="N10" s="285">
        <f t="shared" si="0"/>
        <v>-4.9883531841830031E-3</v>
      </c>
      <c r="O10" s="286">
        <v>5.8999999999999997E-2</v>
      </c>
    </row>
    <row r="11" spans="1:16" s="23" customFormat="1" ht="15" customHeight="1" thickBot="1" x14ac:dyDescent="0.25">
      <c r="A11" s="330" t="s">
        <v>49</v>
      </c>
      <c r="B11" s="326"/>
      <c r="C11" s="287">
        <v>164.67590769173282</v>
      </c>
      <c r="D11" s="288"/>
      <c r="E11" s="287">
        <v>212.32649341070805</v>
      </c>
      <c r="F11" s="275"/>
      <c r="G11" s="151">
        <v>-0.22442129078448825</v>
      </c>
      <c r="H11" s="275"/>
      <c r="I11" s="330"/>
      <c r="J11" s="326">
        <v>98404.379050426942</v>
      </c>
      <c r="K11" s="287">
        <v>62.7</v>
      </c>
      <c r="L11" s="288">
        <v>99748.780862690604</v>
      </c>
      <c r="M11" s="287">
        <v>63.2</v>
      </c>
      <c r="N11" s="275">
        <f t="shared" si="0"/>
        <v>-1.3477877129288496E-2</v>
      </c>
      <c r="O11" s="151"/>
    </row>
    <row r="12" spans="1:16" s="23" customFormat="1" ht="15" customHeight="1" thickBot="1" x14ac:dyDescent="0.25">
      <c r="A12" s="325" t="s">
        <v>99</v>
      </c>
      <c r="B12" s="326"/>
      <c r="C12" s="289">
        <v>63802.606121487508</v>
      </c>
      <c r="D12" s="290">
        <v>1</v>
      </c>
      <c r="E12" s="289">
        <v>57357.397383515308</v>
      </c>
      <c r="F12" s="290">
        <v>1</v>
      </c>
      <c r="G12" s="290">
        <v>0.11236926764436084</v>
      </c>
      <c r="H12" s="291">
        <v>0.17729077551600336</v>
      </c>
      <c r="I12" s="325"/>
      <c r="J12" s="326">
        <f>+J10-J11</f>
        <v>83937.624271663575</v>
      </c>
      <c r="K12" s="289">
        <v>37.299999999999997</v>
      </c>
      <c r="L12" s="290">
        <f>+L10-L11</f>
        <v>83507.368857377136</v>
      </c>
      <c r="M12" s="289">
        <v>36.799999999999997</v>
      </c>
      <c r="N12" s="290">
        <f t="shared" si="0"/>
        <v>5.1523047627242136E-3</v>
      </c>
      <c r="O12" s="290">
        <v>5.5E-2</v>
      </c>
    </row>
    <row r="13" spans="1:16" s="23" customFormat="1" ht="15" customHeight="1" thickBot="1" x14ac:dyDescent="0.25">
      <c r="A13" s="331" t="s">
        <v>50</v>
      </c>
      <c r="B13" s="326"/>
      <c r="C13" s="292">
        <v>35374.227812672914</v>
      </c>
      <c r="D13" s="290">
        <v>0.55443233377201417</v>
      </c>
      <c r="E13" s="292">
        <v>31899.218120168021</v>
      </c>
      <c r="F13" s="290">
        <v>0.55614828383646209</v>
      </c>
      <c r="G13" s="290">
        <v>0.10893714320564629</v>
      </c>
      <c r="H13" s="151"/>
      <c r="I13" s="331"/>
      <c r="J13" s="326">
        <v>57924.051800578942</v>
      </c>
      <c r="K13" s="292">
        <v>3.7</v>
      </c>
      <c r="L13" s="290">
        <v>58045.210914330135</v>
      </c>
      <c r="M13" s="292">
        <v>3.5</v>
      </c>
      <c r="N13" s="290">
        <f t="shared" si="0"/>
        <v>-2.0873231717603025E-3</v>
      </c>
      <c r="O13" s="290"/>
      <c r="P13" s="28"/>
    </row>
    <row r="14" spans="1:16" s="28" customFormat="1" ht="15" customHeight="1" thickBot="1" x14ac:dyDescent="0.25">
      <c r="A14" s="332" t="s">
        <v>2</v>
      </c>
      <c r="B14" s="333"/>
      <c r="C14" s="293">
        <v>28428.378308814594</v>
      </c>
      <c r="D14" s="290">
        <v>0.44556766622798588</v>
      </c>
      <c r="E14" s="293">
        <v>25458.179263347283</v>
      </c>
      <c r="F14" s="290">
        <v>0.4438517161635378</v>
      </c>
      <c r="G14" s="291">
        <v>0.11666973567679961</v>
      </c>
      <c r="H14" s="294">
        <v>0.18516381508966373</v>
      </c>
      <c r="I14" s="332"/>
      <c r="J14" s="333">
        <v>0</v>
      </c>
      <c r="K14" s="293">
        <v>24.299999999999997</v>
      </c>
      <c r="L14" s="290">
        <v>0</v>
      </c>
      <c r="M14" s="293">
        <v>23.899999999999995</v>
      </c>
      <c r="N14" s="290" t="s">
        <v>17</v>
      </c>
      <c r="O14" s="291"/>
    </row>
    <row r="15" spans="1:16" s="23" customFormat="1" ht="15" customHeight="1" x14ac:dyDescent="0.2">
      <c r="A15" s="329" t="s">
        <v>51</v>
      </c>
      <c r="B15" s="326"/>
      <c r="C15" s="284">
        <v>19668.011631179299</v>
      </c>
      <c r="D15" s="286">
        <v>0.30826345233812458</v>
      </c>
      <c r="E15" s="284">
        <v>17824.884758868266</v>
      </c>
      <c r="F15" s="286">
        <v>0.31076871636423292</v>
      </c>
      <c r="G15" s="286">
        <v>0.10340189556591883</v>
      </c>
      <c r="H15" s="286"/>
      <c r="I15" s="329"/>
      <c r="J15" s="326">
        <v>1880.902392347622</v>
      </c>
      <c r="K15" s="284">
        <v>0.4</v>
      </c>
      <c r="L15" s="286">
        <v>31356.589769881342</v>
      </c>
      <c r="M15" s="284">
        <v>0.2</v>
      </c>
      <c r="N15" s="286">
        <f t="shared" si="0"/>
        <v>-0.94001572217670593</v>
      </c>
      <c r="O15" s="286"/>
      <c r="P15" s="28"/>
    </row>
    <row r="16" spans="1:16" s="29" customFormat="1" ht="15" customHeight="1" x14ac:dyDescent="0.2">
      <c r="A16" s="334" t="s">
        <v>52</v>
      </c>
      <c r="B16" s="326"/>
      <c r="C16" s="295">
        <v>187.5030287939187</v>
      </c>
      <c r="D16" s="280">
        <v>2.9387989016763883E-3</v>
      </c>
      <c r="E16" s="295">
        <v>-30.169132015653844</v>
      </c>
      <c r="F16" s="280" t="s">
        <v>17</v>
      </c>
      <c r="G16" s="280" t="s">
        <v>17</v>
      </c>
      <c r="H16" s="280"/>
      <c r="I16" s="334"/>
      <c r="J16" s="326">
        <f>+J12-J13-J14-J15</f>
        <v>24132.67007873701</v>
      </c>
      <c r="K16" s="295">
        <v>8.9</v>
      </c>
      <c r="L16" s="280">
        <f>+L12-L13-L14-L15</f>
        <v>-5894.4318268343413</v>
      </c>
      <c r="M16" s="295">
        <v>9.1999999999999993</v>
      </c>
      <c r="N16" s="280" t="s">
        <v>17</v>
      </c>
      <c r="O16" s="280">
        <v>8.9999999999999993E-3</v>
      </c>
    </row>
    <row r="17" spans="1:17" s="23" customFormat="1" ht="25.5" customHeight="1" thickBot="1" x14ac:dyDescent="0.25">
      <c r="A17" s="335" t="s">
        <v>100</v>
      </c>
      <c r="B17" s="326"/>
      <c r="C17" s="296">
        <v>-43.750760498644297</v>
      </c>
      <c r="D17" s="297" t="s">
        <v>17</v>
      </c>
      <c r="E17" s="296">
        <v>-60.758384950087397</v>
      </c>
      <c r="F17" s="151" t="s">
        <v>17</v>
      </c>
      <c r="G17" s="297">
        <v>-0.27992226036644574</v>
      </c>
      <c r="H17" s="297"/>
      <c r="I17" s="335"/>
      <c r="J17" s="326">
        <v>7568.0864243234382</v>
      </c>
      <c r="K17" s="296"/>
      <c r="L17" s="297">
        <v>8777.6801597339199</v>
      </c>
      <c r="M17" s="296"/>
      <c r="N17" s="151">
        <f t="shared" si="0"/>
        <v>-0.13780335047513836</v>
      </c>
      <c r="O17" s="297"/>
    </row>
    <row r="18" spans="1:17" s="28" customFormat="1" ht="15" customHeight="1" thickBot="1" x14ac:dyDescent="0.25">
      <c r="A18" s="336" t="s">
        <v>162</v>
      </c>
      <c r="B18" s="337"/>
      <c r="C18" s="293">
        <v>8616.6144093400198</v>
      </c>
      <c r="D18" s="151">
        <v>0.13505113557482265</v>
      </c>
      <c r="E18" s="293">
        <v>7724.2220214447634</v>
      </c>
      <c r="F18" s="290">
        <v>0.13466827948620849</v>
      </c>
      <c r="G18" s="151">
        <v>0.11553168531636016</v>
      </c>
      <c r="H18" s="291">
        <v>0.1890737539796119</v>
      </c>
      <c r="I18" s="336"/>
      <c r="J18" s="337">
        <v>1003.8276884946116</v>
      </c>
      <c r="K18" s="293"/>
      <c r="L18" s="151">
        <v>791.06622359423102</v>
      </c>
      <c r="M18" s="293"/>
      <c r="N18" s="290">
        <f t="shared" si="0"/>
        <v>0.2689553144282828</v>
      </c>
      <c r="O18" s="151"/>
    </row>
    <row r="19" spans="1:17" s="28" customFormat="1" ht="15" customHeight="1" x14ac:dyDescent="0.2">
      <c r="A19" s="338" t="s">
        <v>53</v>
      </c>
      <c r="B19" s="339"/>
      <c r="C19" s="284">
        <v>-90.344301655454501</v>
      </c>
      <c r="D19" s="298" t="s">
        <v>17</v>
      </c>
      <c r="E19" s="284">
        <v>123.90592230755624</v>
      </c>
      <c r="F19" s="298">
        <v>2.1602431065529341E-3</v>
      </c>
      <c r="G19" s="286" t="s">
        <v>17</v>
      </c>
      <c r="H19" s="277"/>
      <c r="I19" s="338"/>
      <c r="J19" s="339">
        <f>+J17-J18</f>
        <v>6564.2587358288265</v>
      </c>
      <c r="K19" s="284"/>
      <c r="L19" s="298">
        <f>+L17-L18</f>
        <v>7986.613936139689</v>
      </c>
      <c r="M19" s="284"/>
      <c r="N19" s="298">
        <f t="shared" si="0"/>
        <v>-0.17809239455968429</v>
      </c>
      <c r="O19" s="286"/>
    </row>
    <row r="20" spans="1:17" s="28" customFormat="1" ht="28.5" customHeight="1" thickBot="1" x14ac:dyDescent="0.25">
      <c r="A20" s="328" t="s">
        <v>163</v>
      </c>
      <c r="B20" s="326"/>
      <c r="C20" s="296">
        <v>13.183466545547201</v>
      </c>
      <c r="D20" s="151">
        <v>2.0662896622818764E-4</v>
      </c>
      <c r="E20" s="296">
        <v>134.02985155130889</v>
      </c>
      <c r="F20" s="151">
        <v>2.3367491843315313E-3</v>
      </c>
      <c r="G20" s="151">
        <v>-0.9016378337142279</v>
      </c>
      <c r="H20" s="151"/>
      <c r="I20" s="328"/>
      <c r="J20" s="326">
        <v>277.03122339868099</v>
      </c>
      <c r="K20" s="296"/>
      <c r="L20" s="151">
        <v>-788.3493551507737</v>
      </c>
      <c r="M20" s="296"/>
      <c r="N20" s="151" t="s">
        <v>17</v>
      </c>
      <c r="O20" s="151"/>
    </row>
    <row r="21" spans="1:17" s="28" customFormat="1" ht="15" customHeight="1" x14ac:dyDescent="0.2">
      <c r="A21" s="340" t="s">
        <v>54</v>
      </c>
      <c r="B21" s="326"/>
      <c r="C21" s="284">
        <v>1796.5591569041851</v>
      </c>
      <c r="D21" s="285"/>
      <c r="E21" s="284">
        <v>1912.8256875802567</v>
      </c>
      <c r="F21" s="286"/>
      <c r="G21" s="286">
        <v>-6.078260629338883E-2</v>
      </c>
      <c r="H21" s="285"/>
      <c r="I21" s="340"/>
      <c r="J21" s="326">
        <v>101.79428960262669</v>
      </c>
      <c r="K21" s="284"/>
      <c r="L21" s="285">
        <v>-1836.2040685595555</v>
      </c>
      <c r="M21" s="284"/>
      <c r="N21" s="286" t="s">
        <v>17</v>
      </c>
      <c r="O21" s="286"/>
    </row>
    <row r="22" spans="1:17" s="28" customFormat="1" ht="15" customHeight="1" thickBot="1" x14ac:dyDescent="0.25">
      <c r="A22" s="341" t="s">
        <v>55</v>
      </c>
      <c r="B22" s="342"/>
      <c r="C22" s="287">
        <v>622.64134065407745</v>
      </c>
      <c r="D22" s="151"/>
      <c r="E22" s="287">
        <v>1041.7727650396639</v>
      </c>
      <c r="F22" s="151"/>
      <c r="G22" s="151">
        <v>-0.40232518880413304</v>
      </c>
      <c r="H22" s="151"/>
      <c r="I22" s="341"/>
      <c r="J22" s="342">
        <f>+J19+J20+J21</f>
        <v>6943.0842488301341</v>
      </c>
      <c r="K22" s="287"/>
      <c r="L22" s="151">
        <f>+L19+L20+L21</f>
        <v>5362.0605124293597</v>
      </c>
      <c r="M22" s="287"/>
      <c r="N22" s="151">
        <f t="shared" si="0"/>
        <v>0.29485376614753434</v>
      </c>
      <c r="O22" s="151"/>
    </row>
    <row r="23" spans="1:17" s="23" customFormat="1" ht="15" customHeight="1" x14ac:dyDescent="0.2">
      <c r="A23" s="340" t="s">
        <v>56</v>
      </c>
      <c r="B23" s="342"/>
      <c r="C23" s="284">
        <v>1173.917816250108</v>
      </c>
      <c r="D23" s="286"/>
      <c r="E23" s="284">
        <v>871.0529225405927</v>
      </c>
      <c r="F23" s="286"/>
      <c r="G23" s="286">
        <v>0.34769976183094808</v>
      </c>
      <c r="H23" s="286"/>
      <c r="I23" s="340"/>
      <c r="J23" s="342">
        <v>225.77146080974805</v>
      </c>
      <c r="K23" s="284"/>
      <c r="L23" s="286">
        <v>-60.379898174014571</v>
      </c>
      <c r="M23" s="284"/>
      <c r="N23" s="286" t="s">
        <v>17</v>
      </c>
      <c r="O23" s="286"/>
    </row>
    <row r="24" spans="1:17" s="23" customFormat="1" ht="15" customHeight="1" x14ac:dyDescent="0.2">
      <c r="A24" s="343" t="s">
        <v>57</v>
      </c>
      <c r="B24" s="326"/>
      <c r="C24" s="295">
        <v>-25.606986732705074</v>
      </c>
      <c r="D24" s="280"/>
      <c r="E24" s="295">
        <v>640.35717464816628</v>
      </c>
      <c r="F24" s="280"/>
      <c r="G24" s="280" t="s">
        <v>17</v>
      </c>
      <c r="H24" s="280"/>
      <c r="I24" s="343"/>
      <c r="J24" s="326">
        <f>+J16-J22-J23</f>
        <v>16963.814369097126</v>
      </c>
      <c r="K24" s="295"/>
      <c r="L24" s="280">
        <f>+L16-L22-L23</f>
        <v>-11196.112441089686</v>
      </c>
      <c r="M24" s="295"/>
      <c r="N24" s="280" t="s">
        <v>17</v>
      </c>
      <c r="O24" s="280"/>
    </row>
    <row r="25" spans="1:17" s="23" customFormat="1" ht="25.5" customHeight="1" x14ac:dyDescent="0.2">
      <c r="A25" s="343" t="s">
        <v>58</v>
      </c>
      <c r="B25" s="326"/>
      <c r="C25" s="295">
        <v>-6.6165638991926565</v>
      </c>
      <c r="D25" s="279"/>
      <c r="E25" s="295">
        <v>-59.643455723784569</v>
      </c>
      <c r="F25" s="280"/>
      <c r="G25" s="280">
        <v>-0.88906471265121367</v>
      </c>
      <c r="H25" s="279"/>
      <c r="I25" s="343"/>
      <c r="J25" s="326">
        <v>5260.163089584119</v>
      </c>
      <c r="K25" s="295"/>
      <c r="L25" s="279">
        <v>4184.0111275214549</v>
      </c>
      <c r="M25" s="295"/>
      <c r="N25" s="280">
        <f t="shared" si="0"/>
        <v>0.25720580783927316</v>
      </c>
      <c r="O25" s="280"/>
    </row>
    <row r="26" spans="1:17" s="28" customFormat="1" ht="15" customHeight="1" thickBot="1" x14ac:dyDescent="0.25">
      <c r="A26" s="341" t="s">
        <v>59</v>
      </c>
      <c r="B26" s="342"/>
      <c r="C26" s="296">
        <v>46.409702002009197</v>
      </c>
      <c r="D26" s="297"/>
      <c r="E26" s="296">
        <v>-52.898825070377498</v>
      </c>
      <c r="F26" s="151"/>
      <c r="G26" s="151" t="s">
        <v>17</v>
      </c>
      <c r="H26" s="151"/>
      <c r="I26" s="341"/>
      <c r="J26" s="342">
        <f>+J24-J25</f>
        <v>11703.651279513007</v>
      </c>
      <c r="K26" s="296"/>
      <c r="L26" s="297">
        <f>+L24-L25</f>
        <v>-15380.123568611141</v>
      </c>
      <c r="M26" s="296"/>
      <c r="N26" s="151" t="s">
        <v>17</v>
      </c>
      <c r="O26" s="151"/>
    </row>
    <row r="27" spans="1:17" s="23" customFormat="1" ht="15" customHeight="1" thickBot="1" x14ac:dyDescent="0.25">
      <c r="A27" s="335" t="s">
        <v>60</v>
      </c>
      <c r="B27" s="339"/>
      <c r="C27" s="299">
        <v>1188.1039676202195</v>
      </c>
      <c r="D27" s="300"/>
      <c r="E27" s="299">
        <v>1398.8678163945967</v>
      </c>
      <c r="F27" s="301"/>
      <c r="G27" s="290">
        <v>-0.15066745142339055</v>
      </c>
      <c r="H27" s="290"/>
      <c r="I27" s="335"/>
      <c r="J27" s="339">
        <v>3365.9911317257256</v>
      </c>
      <c r="K27" s="299"/>
      <c r="L27" s="300">
        <v>3725.888573324637</v>
      </c>
      <c r="M27" s="299"/>
      <c r="N27" s="301">
        <f t="shared" si="0"/>
        <v>-9.6593721072493643E-2</v>
      </c>
      <c r="O27" s="290"/>
    </row>
    <row r="28" spans="1:17" s="23" customFormat="1" ht="15" customHeight="1" x14ac:dyDescent="0.2">
      <c r="A28" s="344" t="s">
        <v>61</v>
      </c>
      <c r="B28" s="326"/>
      <c r="C28" s="284">
        <v>7505.6712768297075</v>
      </c>
      <c r="D28" s="286"/>
      <c r="E28" s="284">
        <v>6067.4184311913014</v>
      </c>
      <c r="F28" s="286"/>
      <c r="G28" s="286">
        <v>0.23704527089225547</v>
      </c>
      <c r="H28" s="286"/>
      <c r="I28" s="344"/>
      <c r="J28" s="326">
        <f>+J26+J27</f>
        <v>15069.642411238732</v>
      </c>
      <c r="K28" s="284"/>
      <c r="L28" s="286">
        <f>+L26+L27</f>
        <v>-11654.234995286504</v>
      </c>
      <c r="M28" s="284"/>
      <c r="N28" s="286" t="s">
        <v>17</v>
      </c>
      <c r="O28" s="286"/>
    </row>
    <row r="29" spans="1:17" s="23" customFormat="1" ht="15" customHeight="1" x14ac:dyDescent="0.2">
      <c r="A29" s="345" t="s">
        <v>62</v>
      </c>
      <c r="B29" s="326"/>
      <c r="C29" s="295">
        <v>2258.2085783668135</v>
      </c>
      <c r="D29" s="279"/>
      <c r="E29" s="295">
        <v>1989.2463617491567</v>
      </c>
      <c r="F29" s="280"/>
      <c r="G29" s="280">
        <v>0.13520809779496434</v>
      </c>
      <c r="H29" s="279"/>
      <c r="I29" s="345"/>
      <c r="J29" s="326">
        <v>13910.170261238738</v>
      </c>
      <c r="K29" s="295"/>
      <c r="L29" s="279">
        <v>-12802.098263941611</v>
      </c>
      <c r="M29" s="295"/>
      <c r="N29" s="280" t="s">
        <v>17</v>
      </c>
      <c r="O29" s="280"/>
    </row>
    <row r="30" spans="1:17" s="23" customFormat="1" ht="15" customHeight="1" thickBot="1" x14ac:dyDescent="0.25">
      <c r="A30" s="335" t="s">
        <v>63</v>
      </c>
      <c r="B30" s="337"/>
      <c r="C30" s="287">
        <v>0</v>
      </c>
      <c r="D30" s="151"/>
      <c r="E30" s="287">
        <v>0</v>
      </c>
      <c r="F30" s="151"/>
      <c r="G30" s="151" t="s">
        <v>17</v>
      </c>
      <c r="H30" s="151"/>
      <c r="I30" s="335"/>
      <c r="J30" s="337">
        <v>1159.4721499999998</v>
      </c>
      <c r="K30" s="287"/>
      <c r="L30" s="151">
        <v>1147.8632686550927</v>
      </c>
      <c r="M30" s="287"/>
      <c r="N30" s="151">
        <f t="shared" si="0"/>
        <v>1.0113470534263813E-2</v>
      </c>
      <c r="O30" s="151"/>
      <c r="P30" s="150"/>
      <c r="Q30" s="150"/>
    </row>
    <row r="31" spans="1:17" s="23" customFormat="1" ht="15" customHeight="1" thickBot="1" x14ac:dyDescent="0.25">
      <c r="A31" s="346" t="s">
        <v>64</v>
      </c>
      <c r="B31" s="328"/>
      <c r="C31" s="287">
        <v>5247.4626984628931</v>
      </c>
      <c r="D31" s="302"/>
      <c r="E31" s="287">
        <v>4078.1720694421442</v>
      </c>
      <c r="F31" s="303"/>
      <c r="G31" s="303">
        <v>0.28671929705523613</v>
      </c>
      <c r="H31" s="304"/>
      <c r="I31" s="346"/>
      <c r="J31" s="328"/>
      <c r="K31" s="287"/>
      <c r="L31" s="302"/>
      <c r="M31" s="287"/>
      <c r="N31" s="303"/>
      <c r="O31" s="303"/>
    </row>
    <row r="32" spans="1:17" s="23" customFormat="1" ht="15" customHeight="1" thickBot="1" x14ac:dyDescent="0.25">
      <c r="A32" s="347" t="s">
        <v>65</v>
      </c>
      <c r="B32" s="337"/>
      <c r="C32" s="289">
        <v>5006.1071877086506</v>
      </c>
      <c r="D32" s="291">
        <v>7.8462424844785272E-2</v>
      </c>
      <c r="E32" s="289">
        <v>3916.0142134954649</v>
      </c>
      <c r="F32" s="290">
        <v>6.8273917439303819E-2</v>
      </c>
      <c r="G32" s="290">
        <v>0.27836798203042279</v>
      </c>
      <c r="H32" s="290">
        <v>0.36436525153109911</v>
      </c>
      <c r="I32" s="347"/>
      <c r="J32" s="337"/>
      <c r="K32" s="289"/>
      <c r="L32" s="291"/>
      <c r="M32" s="289"/>
      <c r="N32" s="290"/>
      <c r="O32" s="290"/>
    </row>
    <row r="33" spans="1:19" s="23" customFormat="1" ht="15" customHeight="1" thickBot="1" x14ac:dyDescent="0.3">
      <c r="A33" s="348" t="s">
        <v>25</v>
      </c>
      <c r="B33" s="61"/>
      <c r="C33" s="305">
        <v>241.35551075424274</v>
      </c>
      <c r="D33" s="306">
        <v>3.7828472130852159E-3</v>
      </c>
      <c r="E33" s="305">
        <v>162.15785594667892</v>
      </c>
      <c r="F33" s="303">
        <v>2.8271480810474077E-3</v>
      </c>
      <c r="G33" s="303">
        <v>0.48839850740013335</v>
      </c>
      <c r="H33" s="304"/>
      <c r="I33" s="348"/>
      <c r="J33" s="61"/>
      <c r="K33" s="305"/>
      <c r="L33" s="306"/>
      <c r="M33" s="305"/>
      <c r="N33" s="303"/>
      <c r="O33" s="303"/>
    </row>
    <row r="34" spans="1:19" s="23" customFormat="1" ht="12.95" customHeight="1" x14ac:dyDescent="0.25">
      <c r="A34" s="349"/>
      <c r="B34" s="350"/>
      <c r="C34" s="351"/>
      <c r="D34" s="352"/>
      <c r="E34" s="351"/>
      <c r="F34" s="353"/>
      <c r="G34" s="354"/>
      <c r="H34" s="354"/>
      <c r="I34" s="349"/>
      <c r="J34" s="350"/>
      <c r="K34" s="351"/>
      <c r="L34" s="352"/>
      <c r="M34" s="351"/>
      <c r="N34" s="353"/>
      <c r="O34" s="354"/>
      <c r="S34" s="29"/>
    </row>
    <row r="35" spans="1:19" s="23" customFormat="1" ht="30.95" customHeight="1" x14ac:dyDescent="0.25">
      <c r="A35" s="355" t="s">
        <v>185</v>
      </c>
      <c r="C35" s="323">
        <v>2024</v>
      </c>
      <c r="D35" s="356" t="s">
        <v>127</v>
      </c>
      <c r="E35" s="323">
        <v>2023</v>
      </c>
      <c r="F35" s="356" t="s">
        <v>127</v>
      </c>
      <c r="G35" s="324" t="s">
        <v>112</v>
      </c>
      <c r="H35" s="324" t="s">
        <v>161</v>
      </c>
      <c r="I35" s="355"/>
      <c r="J35" s="23" t="s">
        <v>41</v>
      </c>
      <c r="K35" s="323" t="str">
        <f>F35</f>
        <v>% de Ing.</v>
      </c>
      <c r="L35" s="356" t="s">
        <v>42</v>
      </c>
      <c r="M35" s="323" t="str">
        <f>F35</f>
        <v>% de Ing.</v>
      </c>
      <c r="N35" s="356" t="s">
        <v>39</v>
      </c>
      <c r="O35" s="324" t="s">
        <v>40</v>
      </c>
      <c r="S35" s="29"/>
    </row>
    <row r="36" spans="1:19" s="23" customFormat="1" ht="15" customHeight="1" thickBot="1" x14ac:dyDescent="0.25">
      <c r="A36" s="357" t="s">
        <v>164</v>
      </c>
      <c r="B36" s="358"/>
      <c r="C36" s="307">
        <v>8616.6144093400198</v>
      </c>
      <c r="D36" s="297">
        <v>0.13505113557482265</v>
      </c>
      <c r="E36" s="307">
        <v>7724.2220214447634</v>
      </c>
      <c r="F36" s="297">
        <v>0.13466827948620849</v>
      </c>
      <c r="G36" s="297">
        <v>0.11553168531636016</v>
      </c>
      <c r="H36" s="540">
        <v>0.1890737539796119</v>
      </c>
      <c r="I36" s="357"/>
      <c r="J36" s="358">
        <f>+J16</f>
        <v>24132.67007873701</v>
      </c>
      <c r="K36" s="307">
        <f>+J36/J$10</f>
        <v>0.13234838731100726</v>
      </c>
      <c r="L36" s="297">
        <f>+L16</f>
        <v>-5894.4318268343413</v>
      </c>
      <c r="M36" s="307">
        <f>+L36/L$10</f>
        <v>-3.2164987837179596E-2</v>
      </c>
      <c r="N36" s="297" t="s">
        <v>17</v>
      </c>
      <c r="O36" s="297">
        <v>8.9999999999999993E-3</v>
      </c>
    </row>
    <row r="37" spans="1:19" s="23" customFormat="1" ht="15" customHeight="1" x14ac:dyDescent="0.2">
      <c r="A37" s="359" t="s">
        <v>66</v>
      </c>
      <c r="B37" s="28"/>
      <c r="C37" s="308">
        <v>2540.8919842684977</v>
      </c>
      <c r="D37" s="309"/>
      <c r="E37" s="308">
        <v>2326.3755844423267</v>
      </c>
      <c r="F37" s="310"/>
      <c r="G37" s="311">
        <v>9.221056189755128E-2</v>
      </c>
      <c r="H37" s="312"/>
      <c r="I37" s="359"/>
      <c r="J37" s="28">
        <v>8404.2946576632003</v>
      </c>
      <c r="K37" s="308">
        <f t="shared" ref="K37:M39" si="1">+J37/J$10</f>
        <v>4.609083208775424E-2</v>
      </c>
      <c r="L37" s="309">
        <v>8402.5518235553063</v>
      </c>
      <c r="M37" s="308">
        <f t="shared" si="1"/>
        <v>4.5851404367005383E-2</v>
      </c>
      <c r="N37" s="310">
        <f>+J37/L37-1</f>
        <v>2.074172399637586E-4</v>
      </c>
      <c r="O37" s="311"/>
    </row>
    <row r="38" spans="1:19" s="23" customFormat="1" ht="15" customHeight="1" thickBot="1" x14ac:dyDescent="0.25">
      <c r="A38" s="30" t="s">
        <v>67</v>
      </c>
      <c r="B38" s="350"/>
      <c r="C38" s="313">
        <v>786.06641926138127</v>
      </c>
      <c r="D38" s="297"/>
      <c r="E38" s="313">
        <v>471.12028263051832</v>
      </c>
      <c r="F38" s="314"/>
      <c r="G38" s="297">
        <v>0.66850472850022302</v>
      </c>
      <c r="H38" s="287"/>
      <c r="I38" s="30"/>
      <c r="J38" s="350">
        <v>2378.9111120516368</v>
      </c>
      <c r="K38" s="313">
        <f t="shared" si="1"/>
        <v>1.3046424129987797E-2</v>
      </c>
      <c r="L38" s="297">
        <v>2893.25303455118</v>
      </c>
      <c r="M38" s="313">
        <f t="shared" si="1"/>
        <v>1.5788026971922952E-2</v>
      </c>
      <c r="N38" s="314">
        <f>+J38/L38-1</f>
        <v>-0.17777287930135399</v>
      </c>
      <c r="O38" s="297"/>
    </row>
    <row r="39" spans="1:19" s="28" customFormat="1" ht="15" customHeight="1" thickBot="1" x14ac:dyDescent="0.25">
      <c r="A39" s="360" t="s">
        <v>186</v>
      </c>
      <c r="B39" s="350"/>
      <c r="C39" s="305">
        <v>11943.572812869899</v>
      </c>
      <c r="D39" s="297">
        <v>0.18719568899941111</v>
      </c>
      <c r="E39" s="305">
        <v>10521.717888517607</v>
      </c>
      <c r="F39" s="297">
        <v>0.1834413409340219</v>
      </c>
      <c r="G39" s="297">
        <v>0.13513524496831142</v>
      </c>
      <c r="H39" s="315">
        <v>0.21662876874793047</v>
      </c>
      <c r="I39" s="360"/>
      <c r="J39" s="350">
        <f>+J36+J37+J38</f>
        <v>34915.875848451848</v>
      </c>
      <c r="K39" s="305">
        <f t="shared" si="1"/>
        <v>0.19148564352874931</v>
      </c>
      <c r="L39" s="297">
        <f>+L36+L37+L38</f>
        <v>5401.3730312721455</v>
      </c>
      <c r="M39" s="305">
        <f t="shared" si="1"/>
        <v>2.9474443501748743E-2</v>
      </c>
      <c r="N39" s="297">
        <f>+J39/L39-1</f>
        <v>5.4642592996818751</v>
      </c>
      <c r="O39" s="297">
        <v>3.7999999999999999E-2</v>
      </c>
    </row>
    <row r="40" spans="1:19" s="23" customFormat="1" ht="15" customHeight="1" thickBot="1" x14ac:dyDescent="0.3">
      <c r="A40" s="363" t="s">
        <v>43</v>
      </c>
      <c r="B40" s="362"/>
      <c r="C40" s="364">
        <v>3181.3269740568703</v>
      </c>
      <c r="D40" s="365"/>
      <c r="E40" s="364">
        <v>2506.4543910598554</v>
      </c>
      <c r="F40" s="366"/>
      <c r="G40" s="318">
        <v>0.26925388525088811</v>
      </c>
      <c r="H40" s="367"/>
      <c r="I40" s="361"/>
      <c r="J40" s="362">
        <v>11069.454</v>
      </c>
      <c r="K40" s="308"/>
      <c r="L40" s="316">
        <v>12916.8767624625</v>
      </c>
      <c r="M40" s="308"/>
      <c r="N40" s="317">
        <f>+J40/L40-1</f>
        <v>-0.14302395203082385</v>
      </c>
      <c r="O40" s="318"/>
    </row>
    <row r="41" spans="1:19" s="23" customFormat="1" ht="8.25" customHeight="1" x14ac:dyDescent="0.25">
      <c r="A41" s="31"/>
      <c r="B41" s="31"/>
      <c r="C41" s="28"/>
      <c r="D41" s="31"/>
      <c r="E41" s="31"/>
      <c r="F41" s="28"/>
      <c r="G41" s="28"/>
      <c r="H41" s="31"/>
      <c r="I41" s="26"/>
      <c r="J41" s="32"/>
      <c r="K41" s="32"/>
      <c r="L41" s="32"/>
      <c r="M41" s="32"/>
      <c r="N41" s="32"/>
      <c r="O41" s="32"/>
    </row>
    <row r="42" spans="1:19" s="23" customFormat="1" ht="11.25" x14ac:dyDescent="0.25">
      <c r="A42" s="33"/>
      <c r="B42" s="27"/>
      <c r="C42" s="34"/>
      <c r="D42" s="35"/>
      <c r="E42" s="34"/>
      <c r="F42" s="35"/>
      <c r="G42" s="36"/>
      <c r="H42" s="37"/>
      <c r="I42" s="38"/>
    </row>
    <row r="43" spans="1:19" s="39" customFormat="1" ht="18" customHeight="1" x14ac:dyDescent="0.2">
      <c r="A43" s="556"/>
      <c r="B43" s="556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  <c r="O43" s="556"/>
    </row>
    <row r="44" spans="1:19" s="23" customFormat="1" ht="11.1" customHeight="1" x14ac:dyDescent="0.25">
      <c r="A44" s="40"/>
    </row>
    <row r="45" spans="1:19" s="23" customFormat="1" ht="11.1" customHeight="1" x14ac:dyDescent="0.25">
      <c r="A45" s="556"/>
      <c r="B45" s="556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  <c r="N45" s="556"/>
      <c r="O45" s="556"/>
    </row>
    <row r="46" spans="1:19" s="23" customFormat="1" ht="11.1" customHeight="1" x14ac:dyDescent="0.25">
      <c r="A46" s="557"/>
      <c r="B46" s="557"/>
      <c r="C46" s="557"/>
      <c r="D46" s="557"/>
      <c r="E46" s="557"/>
      <c r="F46" s="557"/>
      <c r="G46" s="557"/>
      <c r="H46" s="557"/>
      <c r="I46" s="41"/>
      <c r="J46" s="42"/>
      <c r="K46" s="42"/>
      <c r="L46" s="42"/>
      <c r="M46" s="42"/>
      <c r="N46" s="42"/>
      <c r="O46" s="42"/>
    </row>
    <row r="47" spans="1:19" s="23" customFormat="1" ht="11.1" customHeight="1" x14ac:dyDescent="0.25">
      <c r="A47" s="557"/>
      <c r="B47" s="557"/>
      <c r="C47" s="557"/>
      <c r="D47" s="557"/>
      <c r="E47" s="557"/>
      <c r="F47" s="557"/>
      <c r="G47" s="557"/>
      <c r="H47" s="557"/>
      <c r="I47" s="26"/>
    </row>
    <row r="48" spans="1:19" s="23" customFormat="1" ht="11.1" customHeight="1" x14ac:dyDescent="0.25">
      <c r="A48" s="558"/>
      <c r="B48" s="558"/>
      <c r="C48" s="558"/>
      <c r="D48" s="558"/>
      <c r="E48" s="558"/>
      <c r="F48" s="558"/>
      <c r="G48" s="558"/>
      <c r="H48" s="558"/>
      <c r="I48" s="26"/>
    </row>
    <row r="49" spans="1:15" s="23" customFormat="1" ht="11.1" customHeight="1" x14ac:dyDescent="0.25">
      <c r="A49" s="554"/>
      <c r="B49" s="554"/>
      <c r="C49" s="554"/>
      <c r="D49" s="554"/>
      <c r="E49" s="554"/>
      <c r="F49" s="554"/>
      <c r="G49" s="554"/>
      <c r="H49" s="554"/>
      <c r="I49" s="26"/>
      <c r="J49" s="29"/>
      <c r="L49" s="29"/>
      <c r="N49" s="29"/>
      <c r="O49" s="43"/>
    </row>
    <row r="50" spans="1:15" s="23" customFormat="1" ht="11.1" customHeight="1" x14ac:dyDescent="0.25">
      <c r="A50" s="554"/>
      <c r="B50" s="554"/>
      <c r="C50" s="554"/>
      <c r="D50" s="554"/>
      <c r="E50" s="554"/>
      <c r="F50" s="554"/>
      <c r="G50" s="554"/>
      <c r="H50" s="554"/>
      <c r="I50" s="44"/>
      <c r="J50" s="45"/>
      <c r="K50" s="46"/>
      <c r="L50" s="45"/>
      <c r="N50" s="46"/>
      <c r="O50" s="43"/>
    </row>
    <row r="51" spans="1:15" s="23" customFormat="1" ht="11.1" customHeight="1" x14ac:dyDescent="0.25">
      <c r="A51" s="554"/>
      <c r="B51" s="554"/>
      <c r="C51" s="554"/>
      <c r="D51" s="554"/>
      <c r="E51" s="554"/>
      <c r="F51" s="554"/>
      <c r="G51" s="554"/>
      <c r="H51" s="554"/>
      <c r="I51" s="44"/>
      <c r="J51" s="45"/>
      <c r="K51" s="46"/>
      <c r="L51" s="45"/>
      <c r="N51" s="46"/>
      <c r="O51" s="43"/>
    </row>
    <row r="52" spans="1:15" s="48" customFormat="1" ht="15.75" customHeight="1" x14ac:dyDescent="0.25">
      <c r="A52" s="554"/>
      <c r="B52" s="554"/>
      <c r="C52" s="554"/>
      <c r="D52" s="554"/>
      <c r="E52" s="554"/>
      <c r="F52" s="554"/>
      <c r="G52" s="554"/>
      <c r="H52" s="554"/>
      <c r="I52" s="44"/>
      <c r="J52" s="45"/>
      <c r="K52" s="46"/>
      <c r="L52" s="45"/>
      <c r="M52" s="46"/>
      <c r="N52" s="46"/>
      <c r="O52" s="47"/>
    </row>
    <row r="53" spans="1:15" s="48" customFormat="1" ht="15.75" customHeight="1" x14ac:dyDescent="0.25">
      <c r="A53" s="555"/>
      <c r="B53" s="555"/>
      <c r="C53" s="555"/>
      <c r="D53" s="555"/>
      <c r="E53" s="555"/>
      <c r="F53" s="555"/>
      <c r="G53" s="555"/>
      <c r="H53" s="555"/>
      <c r="I53" s="44"/>
      <c r="J53" s="45"/>
      <c r="K53" s="46"/>
      <c r="L53" s="45"/>
      <c r="M53" s="46"/>
      <c r="N53" s="46"/>
      <c r="O53" s="47"/>
    </row>
    <row r="54" spans="1:15" s="48" customFormat="1" ht="15.75" customHeight="1" x14ac:dyDescent="0.25">
      <c r="B54" s="49"/>
      <c r="C54" s="50"/>
      <c r="D54" s="50"/>
      <c r="E54" s="50"/>
      <c r="F54" s="50"/>
      <c r="G54" s="50"/>
      <c r="H54" s="50"/>
      <c r="I54" s="51"/>
      <c r="J54" s="52"/>
      <c r="K54" s="49"/>
      <c r="L54" s="52"/>
      <c r="M54" s="49"/>
      <c r="N54" s="49"/>
      <c r="O54" s="53"/>
    </row>
    <row r="55" spans="1:15" s="48" customFormat="1" ht="15.75" customHeight="1" x14ac:dyDescent="0.25">
      <c r="A55" s="54"/>
      <c r="B55" s="49"/>
      <c r="C55" s="50"/>
      <c r="D55" s="50"/>
      <c r="E55" s="50"/>
      <c r="F55" s="50"/>
      <c r="G55" s="50"/>
      <c r="H55" s="50"/>
      <c r="I55" s="51"/>
      <c r="J55" s="52"/>
      <c r="K55" s="49"/>
      <c r="L55" s="52"/>
      <c r="M55" s="49"/>
      <c r="N55" s="49"/>
      <c r="O55" s="53"/>
    </row>
    <row r="56" spans="1:15" ht="18" x14ac:dyDescent="0.25">
      <c r="A56" s="54"/>
      <c r="B56" s="49"/>
      <c r="C56" s="50"/>
      <c r="D56" s="50"/>
      <c r="E56" s="50"/>
      <c r="F56" s="50"/>
      <c r="G56" s="50"/>
      <c r="H56" s="50"/>
      <c r="I56" s="51"/>
      <c r="J56" s="52"/>
      <c r="K56" s="49"/>
      <c r="L56" s="52"/>
      <c r="M56" s="49"/>
      <c r="N56" s="49"/>
      <c r="O56" s="53"/>
    </row>
    <row r="57" spans="1:15" ht="16.5" x14ac:dyDescent="0.25">
      <c r="A57" s="56"/>
      <c r="B57" s="49"/>
      <c r="C57" s="50"/>
      <c r="D57" s="50"/>
      <c r="E57" s="50"/>
      <c r="F57" s="50"/>
      <c r="G57" s="50"/>
      <c r="H57" s="50"/>
      <c r="I57" s="51"/>
      <c r="J57" s="52"/>
      <c r="K57" s="49"/>
      <c r="L57" s="52"/>
      <c r="M57" s="49"/>
      <c r="N57" s="49"/>
      <c r="O57" s="53"/>
    </row>
  </sheetData>
  <mergeCells count="18">
    <mergeCell ref="A43:O43"/>
    <mergeCell ref="C5:H5"/>
    <mergeCell ref="A1:H1"/>
    <mergeCell ref="I1:O1"/>
    <mergeCell ref="A2:H2"/>
    <mergeCell ref="I2:O2"/>
    <mergeCell ref="A3:H3"/>
    <mergeCell ref="I3:O3"/>
    <mergeCell ref="K5:O5"/>
    <mergeCell ref="A51:H51"/>
    <mergeCell ref="A52:H52"/>
    <mergeCell ref="A53:H53"/>
    <mergeCell ref="A45:O45"/>
    <mergeCell ref="A46:H46"/>
    <mergeCell ref="A47:H47"/>
    <mergeCell ref="A48:H48"/>
    <mergeCell ref="A49:H49"/>
    <mergeCell ref="A50:H50"/>
  </mergeCells>
  <pageMargins left="0.7" right="0.7" top="0.75" bottom="0.75" header="0.3" footer="0.3"/>
  <customProperties>
    <customPr name="EpmWorksheetKeyString_GUID" r:id="rId1"/>
  </customProperties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0</xdr:colOff>
                <xdr:row>41</xdr:row>
                <xdr:rowOff>0</xdr:rowOff>
              </from>
              <to>
                <xdr:col>4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"/>
  <sheetViews>
    <sheetView showGridLines="0" workbookViewId="0">
      <selection sqref="A1:H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2" customWidth="1"/>
    <col min="8" max="8" width="17.5703125" customWidth="1"/>
    <col min="9" max="15" width="0" hidden="1" customWidth="1"/>
  </cols>
  <sheetData>
    <row r="1" spans="1:15" x14ac:dyDescent="0.25">
      <c r="A1" s="560" t="s">
        <v>69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x14ac:dyDescent="0.25">
      <c r="A2" s="560" t="s">
        <v>70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</row>
    <row r="3" spans="1:15" x14ac:dyDescent="0.25">
      <c r="A3" s="562" t="s">
        <v>45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5" x14ac:dyDescent="0.25">
      <c r="A4" s="62"/>
      <c r="B4" s="63"/>
      <c r="C4" s="63"/>
      <c r="D4" s="63"/>
      <c r="E4" s="63"/>
      <c r="F4" s="63"/>
      <c r="G4" s="63"/>
      <c r="H4" s="63"/>
      <c r="I4" s="62"/>
      <c r="J4" s="63"/>
      <c r="K4" s="63"/>
      <c r="L4" s="63"/>
      <c r="M4" s="63"/>
      <c r="N4" s="63"/>
      <c r="O4" s="63"/>
    </row>
    <row r="5" spans="1:15" ht="15" customHeight="1" x14ac:dyDescent="0.3">
      <c r="A5" s="62"/>
      <c r="B5" s="63"/>
      <c r="C5" s="559" t="s">
        <v>71</v>
      </c>
      <c r="D5" s="559"/>
      <c r="E5" s="559"/>
      <c r="F5" s="559"/>
      <c r="G5" s="559"/>
      <c r="H5" s="559"/>
      <c r="I5" s="62"/>
      <c r="J5" s="63" t="s">
        <v>38</v>
      </c>
      <c r="K5" s="559"/>
      <c r="L5" s="559"/>
      <c r="M5" s="559"/>
      <c r="N5" s="559"/>
      <c r="O5" s="559"/>
    </row>
    <row r="6" spans="1:15" ht="20.100000000000001" customHeight="1" x14ac:dyDescent="0.25">
      <c r="A6" s="381"/>
      <c r="B6" s="382"/>
      <c r="C6" s="383">
        <v>2024</v>
      </c>
      <c r="D6" s="384" t="s">
        <v>127</v>
      </c>
      <c r="E6" s="383">
        <v>2023</v>
      </c>
      <c r="F6" s="384" t="s">
        <v>127</v>
      </c>
      <c r="G6" s="383" t="s">
        <v>112</v>
      </c>
      <c r="H6" s="383" t="s">
        <v>175</v>
      </c>
      <c r="I6" s="381"/>
      <c r="J6" s="382">
        <f>+C6</f>
        <v>2024</v>
      </c>
      <c r="K6" s="383" t="str">
        <f>+D6</f>
        <v>% de Ing.</v>
      </c>
      <c r="L6" s="384">
        <f>+E6</f>
        <v>2023</v>
      </c>
      <c r="M6" s="383" t="str">
        <f>+F6</f>
        <v>% de Ing.</v>
      </c>
      <c r="N6" s="384" t="str">
        <f>+G6</f>
        <v>Δ% Reportado</v>
      </c>
      <c r="O6" s="383" t="s">
        <v>68</v>
      </c>
    </row>
    <row r="7" spans="1:15" x14ac:dyDescent="0.25">
      <c r="A7" s="385" t="s">
        <v>101</v>
      </c>
      <c r="B7" s="326"/>
      <c r="C7" s="276">
        <v>3019.0914180065329</v>
      </c>
      <c r="D7" s="276"/>
      <c r="E7" s="276">
        <v>2826.8170247304138</v>
      </c>
      <c r="F7" s="276"/>
      <c r="G7" s="277">
        <v>6.8017983333907406E-2</v>
      </c>
      <c r="H7" s="277">
        <v>6.8017983333907184E-2</v>
      </c>
      <c r="I7" s="385"/>
      <c r="J7" s="326">
        <v>2688.4085655207086</v>
      </c>
      <c r="K7" s="276"/>
      <c r="L7" s="276">
        <v>11231.66347554172</v>
      </c>
      <c r="M7" s="276"/>
      <c r="N7" s="276">
        <v>-0.76064021403641258</v>
      </c>
      <c r="O7" s="277">
        <v>-1.321981654696569E-2</v>
      </c>
    </row>
    <row r="8" spans="1:15" x14ac:dyDescent="0.25">
      <c r="A8" s="386" t="s">
        <v>102</v>
      </c>
      <c r="B8" s="326"/>
      <c r="C8" s="279">
        <v>579.8425300475302</v>
      </c>
      <c r="D8" s="279"/>
      <c r="E8" s="279">
        <v>537.38389503949975</v>
      </c>
      <c r="F8" s="279"/>
      <c r="G8" s="280">
        <v>7.900987617969002E-2</v>
      </c>
      <c r="H8" s="280">
        <v>7.900987617969002E-2</v>
      </c>
      <c r="I8" s="386"/>
      <c r="J8" s="326">
        <v>477.97500662123696</v>
      </c>
      <c r="K8" s="279"/>
      <c r="L8" s="279">
        <v>2017.9203098821649</v>
      </c>
      <c r="M8" s="279"/>
      <c r="N8" s="279">
        <v>-0.76313484517674146</v>
      </c>
      <c r="O8" s="280">
        <v>-3.7970517675166571E-3</v>
      </c>
    </row>
    <row r="9" spans="1:15" ht="15.75" thickBot="1" x14ac:dyDescent="0.3">
      <c r="A9" s="387" t="s">
        <v>47</v>
      </c>
      <c r="B9" s="326"/>
      <c r="C9" s="368">
        <v>64.917498398654004</v>
      </c>
      <c r="D9" s="368"/>
      <c r="E9" s="368">
        <v>62.547940759417202</v>
      </c>
      <c r="F9" s="369"/>
      <c r="G9" s="297">
        <v>3.7883863328946443E-2</v>
      </c>
      <c r="H9" s="369"/>
      <c r="I9" s="387"/>
      <c r="J9" s="326">
        <v>51.860470936139102</v>
      </c>
      <c r="K9" s="368"/>
      <c r="L9" s="368">
        <v>45.871730724771567</v>
      </c>
      <c r="M9" s="368"/>
      <c r="N9" s="369"/>
      <c r="O9" s="297"/>
    </row>
    <row r="10" spans="1:15" x14ac:dyDescent="0.25">
      <c r="A10" s="388" t="s">
        <v>48</v>
      </c>
      <c r="B10" s="326"/>
      <c r="C10" s="284">
        <v>37844.253668942154</v>
      </c>
      <c r="D10" s="285"/>
      <c r="E10" s="299">
        <v>33612.256031995501</v>
      </c>
      <c r="F10" s="370"/>
      <c r="G10" s="285"/>
      <c r="H10" s="370"/>
      <c r="I10" s="388"/>
      <c r="J10" s="326">
        <v>24788.008939081556</v>
      </c>
      <c r="K10" s="284"/>
      <c r="L10" s="285">
        <v>92565.49707896226</v>
      </c>
      <c r="M10" s="299"/>
      <c r="N10" s="370"/>
      <c r="O10" s="285"/>
    </row>
    <row r="11" spans="1:15" ht="15.75" thickBot="1" x14ac:dyDescent="0.3">
      <c r="A11" s="387" t="s">
        <v>156</v>
      </c>
      <c r="B11" s="326"/>
      <c r="C11" s="296">
        <v>-2.19531800258E-2</v>
      </c>
      <c r="D11" s="369"/>
      <c r="E11" s="371">
        <v>5.2067740476289996</v>
      </c>
      <c r="F11" s="283"/>
      <c r="G11" s="369"/>
      <c r="H11" s="283"/>
      <c r="I11" s="387"/>
      <c r="J11" s="326">
        <v>34.710122381915305</v>
      </c>
      <c r="K11" s="296"/>
      <c r="L11" s="369">
        <v>77.203417816600066</v>
      </c>
      <c r="M11" s="371"/>
      <c r="N11" s="283"/>
      <c r="O11" s="369"/>
    </row>
    <row r="12" spans="1:15" ht="15.75" thickBot="1" x14ac:dyDescent="0.3">
      <c r="A12" s="389" t="s">
        <v>103</v>
      </c>
      <c r="B12" s="342"/>
      <c r="C12" s="372">
        <v>37844.231715762122</v>
      </c>
      <c r="D12" s="373">
        <v>1</v>
      </c>
      <c r="E12" s="374">
        <v>33617.462806043121</v>
      </c>
      <c r="F12" s="373">
        <v>1</v>
      </c>
      <c r="G12" s="373">
        <v>0.12573134784458495</v>
      </c>
      <c r="H12" s="373">
        <v>0.14133867452442073</v>
      </c>
      <c r="I12" s="389"/>
      <c r="J12" s="342">
        <v>24822.719061463475</v>
      </c>
      <c r="K12" s="372">
        <v>1</v>
      </c>
      <c r="L12" s="373">
        <v>92642.700496778853</v>
      </c>
      <c r="M12" s="374">
        <v>1</v>
      </c>
      <c r="N12" s="373">
        <v>-0.73205963418211728</v>
      </c>
      <c r="O12" s="373">
        <v>5.8103109646047368E-2</v>
      </c>
    </row>
    <row r="13" spans="1:15" ht="15.75" thickBot="1" x14ac:dyDescent="0.3">
      <c r="A13" s="388" t="s">
        <v>50</v>
      </c>
      <c r="B13" s="342"/>
      <c r="C13" s="375">
        <v>19956.157525059807</v>
      </c>
      <c r="D13" s="151">
        <v>0.52732362688573398</v>
      </c>
      <c r="E13" s="296">
        <v>17698.745117772014</v>
      </c>
      <c r="F13" s="151">
        <v>0.52647474379269521</v>
      </c>
      <c r="G13" s="151"/>
      <c r="H13" s="151"/>
      <c r="I13" s="388"/>
      <c r="J13" s="342">
        <v>13041.92386538284</v>
      </c>
      <c r="K13" s="375">
        <v>0.52540271003711414</v>
      </c>
      <c r="L13" s="151">
        <v>47536.677008135106</v>
      </c>
      <c r="M13" s="296">
        <v>0.51311842976541833</v>
      </c>
      <c r="N13" s="151">
        <v>0</v>
      </c>
      <c r="O13" s="151">
        <v>0</v>
      </c>
    </row>
    <row r="14" spans="1:15" ht="15.75" thickBot="1" x14ac:dyDescent="0.3">
      <c r="A14" s="389" t="s">
        <v>2</v>
      </c>
      <c r="B14" s="326"/>
      <c r="C14" s="296">
        <v>17888.074190702311</v>
      </c>
      <c r="D14" s="291">
        <v>0.47267637311426586</v>
      </c>
      <c r="E14" s="378">
        <v>15918.71768827111</v>
      </c>
      <c r="F14" s="291">
        <v>0.47352525620730485</v>
      </c>
      <c r="G14" s="291">
        <v>0.12371326265068583</v>
      </c>
      <c r="H14" s="291">
        <v>0.13859758052125559</v>
      </c>
      <c r="I14" s="389"/>
      <c r="J14" s="326">
        <v>11780.795196080637</v>
      </c>
      <c r="K14" s="275">
        <v>0.47459728996288597</v>
      </c>
      <c r="L14" s="291">
        <v>45106.023488643768</v>
      </c>
      <c r="M14" s="376">
        <v>0.4868815702345819</v>
      </c>
      <c r="N14" s="291">
        <v>-0.73881991173425743</v>
      </c>
      <c r="O14" s="291">
        <v>3.4923936089405583E-2</v>
      </c>
    </row>
    <row r="15" spans="1:15" x14ac:dyDescent="0.25">
      <c r="A15" s="390" t="s">
        <v>157</v>
      </c>
      <c r="B15" s="391"/>
      <c r="C15" s="284">
        <v>12113.817989224621</v>
      </c>
      <c r="D15" s="276">
        <v>0.32009681370223764</v>
      </c>
      <c r="E15" s="377">
        <v>11058.646220296887</v>
      </c>
      <c r="F15" s="276">
        <v>0.32895540880345586</v>
      </c>
      <c r="G15" s="277"/>
      <c r="H15" s="277"/>
      <c r="I15" s="390"/>
      <c r="J15" s="391">
        <v>8555.5850237905033</v>
      </c>
      <c r="K15" s="285">
        <v>0.34466752021025737</v>
      </c>
      <c r="L15" s="276">
        <v>30730.511851609233</v>
      </c>
      <c r="M15" s="276">
        <v>0.33171001802433125</v>
      </c>
      <c r="N15" s="276"/>
      <c r="O15" s="277"/>
    </row>
    <row r="16" spans="1:15" x14ac:dyDescent="0.25">
      <c r="A16" s="392" t="s">
        <v>158</v>
      </c>
      <c r="B16" s="337"/>
      <c r="C16" s="377">
        <v>119.10050964437809</v>
      </c>
      <c r="D16" s="277">
        <v>3.1471245218798491E-3</v>
      </c>
      <c r="E16" s="377">
        <v>-111.31867364855781</v>
      </c>
      <c r="F16" s="277" t="s">
        <v>17</v>
      </c>
      <c r="G16" s="277"/>
      <c r="H16" s="277"/>
      <c r="I16" s="392"/>
      <c r="J16" s="337">
        <v>112.4393284591462</v>
      </c>
      <c r="K16" s="377">
        <v>4.5296942764704966E-3</v>
      </c>
      <c r="L16" s="277">
        <v>179.58052834197451</v>
      </c>
      <c r="M16" s="377">
        <v>1.9384206999473041E-3</v>
      </c>
      <c r="N16" s="277"/>
      <c r="O16" s="277"/>
    </row>
    <row r="17" spans="1:15" ht="27.75" thickBot="1" x14ac:dyDescent="0.3">
      <c r="A17" s="388" t="s">
        <v>104</v>
      </c>
      <c r="B17" s="326"/>
      <c r="C17" s="287">
        <v>-26.226280300000003</v>
      </c>
      <c r="D17" s="297" t="s">
        <v>17</v>
      </c>
      <c r="E17" s="296">
        <v>-39.66940546</v>
      </c>
      <c r="F17" s="151" t="s">
        <v>17</v>
      </c>
      <c r="G17" s="151"/>
      <c r="H17" s="151"/>
      <c r="I17" s="388"/>
      <c r="J17" s="326">
        <v>36.428536999999999</v>
      </c>
      <c r="K17" s="287">
        <v>1.4675482129818005E-3</v>
      </c>
      <c r="L17" s="297">
        <v>220.55642668880762</v>
      </c>
      <c r="M17" s="296">
        <v>2.3807210444656271E-3</v>
      </c>
      <c r="N17" s="151"/>
      <c r="O17" s="151"/>
    </row>
    <row r="18" spans="1:15" ht="15.75" thickBot="1" x14ac:dyDescent="0.3">
      <c r="A18" s="393" t="s">
        <v>105</v>
      </c>
      <c r="B18" s="326"/>
      <c r="C18" s="296">
        <v>5681.3819721333139</v>
      </c>
      <c r="D18" s="151">
        <v>0.15012544090747174</v>
      </c>
      <c r="E18" s="378">
        <v>5011.0595470827802</v>
      </c>
      <c r="F18" s="291">
        <v>0.14906120595698213</v>
      </c>
      <c r="G18" s="291">
        <v>0.1337686009819552</v>
      </c>
      <c r="H18" s="291">
        <v>0.15109087773084973</v>
      </c>
      <c r="I18" s="393"/>
      <c r="J18" s="326">
        <v>3076.3423068309871</v>
      </c>
      <c r="K18" s="296">
        <v>0.12393252726317626</v>
      </c>
      <c r="L18" s="151">
        <v>13975.374682003743</v>
      </c>
      <c r="M18" s="378">
        <v>0.15085241046583764</v>
      </c>
      <c r="N18" s="291">
        <v>-0.77987407301555711</v>
      </c>
      <c r="O18" s="291">
        <v>-4.6829351985807399E-2</v>
      </c>
    </row>
    <row r="19" spans="1:15" ht="15.75" thickBot="1" x14ac:dyDescent="0.3">
      <c r="A19" s="394" t="s">
        <v>159</v>
      </c>
      <c r="B19" s="326"/>
      <c r="C19" s="378">
        <v>2062.2839131619289</v>
      </c>
      <c r="D19" s="291">
        <v>5.4494009249578389E-2</v>
      </c>
      <c r="E19" s="296">
        <v>1695.0077894244807</v>
      </c>
      <c r="F19" s="151">
        <v>5.0420455559179914E-2</v>
      </c>
      <c r="G19" s="291"/>
      <c r="H19" s="151"/>
      <c r="I19" s="394"/>
      <c r="J19" s="326">
        <v>1695.8944687145679</v>
      </c>
      <c r="K19" s="378">
        <v>6.8320253897865404E-2</v>
      </c>
      <c r="L19" s="291">
        <v>5812.2685236843809</v>
      </c>
      <c r="M19" s="296">
        <v>6.2738548126481594E-2</v>
      </c>
      <c r="N19" s="151"/>
      <c r="O19" s="291"/>
    </row>
    <row r="20" spans="1:15" ht="15.75" thickBot="1" x14ac:dyDescent="0.3">
      <c r="A20" s="395" t="s">
        <v>187</v>
      </c>
      <c r="B20" s="326"/>
      <c r="C20" s="379">
        <v>7743.6658852952432</v>
      </c>
      <c r="D20" s="380">
        <v>0.20461945015705013</v>
      </c>
      <c r="E20" s="379">
        <v>6706.0673365072607</v>
      </c>
      <c r="F20" s="380">
        <v>0.19948166151616203</v>
      </c>
      <c r="G20" s="380">
        <v>0.15472534001252636</v>
      </c>
      <c r="H20" s="380">
        <v>0.17257930402158617</v>
      </c>
      <c r="I20" s="395"/>
      <c r="J20" s="326">
        <v>4772.2367755455552</v>
      </c>
      <c r="K20" s="379">
        <v>0.19225278116104166</v>
      </c>
      <c r="L20" s="380">
        <v>19787.643205688124</v>
      </c>
      <c r="M20" s="379">
        <v>0.21359095859231922</v>
      </c>
      <c r="N20" s="380">
        <v>-0.75882742952562765</v>
      </c>
      <c r="O20" s="380">
        <v>-5.9301701842779941E-3</v>
      </c>
    </row>
  </sheetData>
  <mergeCells count="8">
    <mergeCell ref="C5:H5"/>
    <mergeCell ref="A1:H1"/>
    <mergeCell ref="I1:O1"/>
    <mergeCell ref="A2:H2"/>
    <mergeCell ref="I2:O2"/>
    <mergeCell ref="A3:H3"/>
    <mergeCell ref="I3:O3"/>
    <mergeCell ref="K5:O5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"/>
  <sheetViews>
    <sheetView showGridLines="0" workbookViewId="0">
      <selection sqref="A1:H1"/>
    </sheetView>
  </sheetViews>
  <sheetFormatPr baseColWidth="10" defaultRowHeight="15" x14ac:dyDescent="0.25"/>
  <cols>
    <col min="1" max="1" width="51.140625" customWidth="1"/>
    <col min="2" max="2" width="1.7109375" customWidth="1"/>
    <col min="3" max="6" width="7.7109375" customWidth="1"/>
    <col min="7" max="7" width="11.42578125" customWidth="1"/>
    <col min="8" max="8" width="14.140625" customWidth="1"/>
    <col min="9" max="15" width="0" hidden="1" customWidth="1"/>
  </cols>
  <sheetData>
    <row r="1" spans="1:15" x14ac:dyDescent="0.25">
      <c r="A1" s="560" t="s">
        <v>72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</row>
    <row r="2" spans="1:15" x14ac:dyDescent="0.25">
      <c r="A2" s="563" t="s">
        <v>70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</row>
    <row r="3" spans="1:15" x14ac:dyDescent="0.25">
      <c r="A3" s="562" t="s">
        <v>45</v>
      </c>
      <c r="B3" s="562"/>
      <c r="C3" s="562"/>
      <c r="D3" s="562"/>
      <c r="E3" s="562"/>
      <c r="F3" s="562"/>
      <c r="G3" s="562"/>
      <c r="H3" s="562"/>
      <c r="I3" s="562"/>
      <c r="J3" s="562"/>
      <c r="K3" s="562"/>
      <c r="L3" s="562"/>
      <c r="M3" s="562"/>
      <c r="N3" s="562"/>
      <c r="O3" s="562"/>
    </row>
    <row r="4" spans="1:15" x14ac:dyDescent="0.25">
      <c r="A4" s="62"/>
      <c r="B4" s="63"/>
      <c r="C4" s="63"/>
      <c r="D4" s="63"/>
      <c r="E4" s="63"/>
      <c r="F4" s="63"/>
      <c r="G4" s="63"/>
      <c r="H4" s="63"/>
      <c r="I4" s="62"/>
      <c r="J4" s="63"/>
      <c r="K4" s="63"/>
      <c r="L4" s="63"/>
      <c r="M4" s="63"/>
      <c r="N4" s="63"/>
      <c r="O4" s="63"/>
    </row>
    <row r="5" spans="1:15" ht="15" customHeight="1" x14ac:dyDescent="0.3">
      <c r="A5" s="62"/>
      <c r="B5" s="63"/>
      <c r="C5" s="559" t="s">
        <v>71</v>
      </c>
      <c r="D5" s="559"/>
      <c r="E5" s="559"/>
      <c r="F5" s="559"/>
      <c r="G5" s="559"/>
      <c r="H5" s="559"/>
      <c r="I5" s="62"/>
      <c r="J5" s="63" t="s">
        <v>38</v>
      </c>
      <c r="K5" s="559"/>
      <c r="L5" s="559"/>
      <c r="M5" s="559"/>
      <c r="N5" s="559"/>
      <c r="O5" s="559"/>
    </row>
    <row r="6" spans="1:15" ht="20.100000000000001" customHeight="1" x14ac:dyDescent="0.25">
      <c r="A6" s="381"/>
      <c r="B6" s="382"/>
      <c r="C6" s="383">
        <v>2024</v>
      </c>
      <c r="D6" s="384" t="s">
        <v>127</v>
      </c>
      <c r="E6" s="383">
        <v>2023</v>
      </c>
      <c r="F6" s="384" t="s">
        <v>127</v>
      </c>
      <c r="G6" s="383" t="s">
        <v>112</v>
      </c>
      <c r="H6" s="383" t="s">
        <v>175</v>
      </c>
      <c r="I6" s="381"/>
      <c r="J6" s="382">
        <f>+C6</f>
        <v>2024</v>
      </c>
      <c r="K6" s="383" t="str">
        <f>+D6</f>
        <v>% de Ing.</v>
      </c>
      <c r="L6" s="384">
        <f>+E6</f>
        <v>2023</v>
      </c>
      <c r="M6" s="383" t="str">
        <f>+F6</f>
        <v>% de Ing.</v>
      </c>
      <c r="N6" s="384" t="str">
        <f>+G6</f>
        <v>Δ% Reportado</v>
      </c>
      <c r="O6" s="383" t="s">
        <v>68</v>
      </c>
    </row>
    <row r="7" spans="1:15" x14ac:dyDescent="0.25">
      <c r="A7" s="385" t="s">
        <v>101</v>
      </c>
      <c r="B7" s="326"/>
      <c r="C7" s="276">
        <v>2938.9118262235233</v>
      </c>
      <c r="D7" s="276"/>
      <c r="E7" s="276">
        <v>2740.4693384109996</v>
      </c>
      <c r="F7" s="276"/>
      <c r="G7" s="277">
        <v>7.2411862096434243E-2</v>
      </c>
      <c r="H7" s="277">
        <v>7.2411862315575837E-2</v>
      </c>
      <c r="I7" s="385"/>
      <c r="J7" s="326">
        <v>2688.4085655207086</v>
      </c>
      <c r="K7" s="276"/>
      <c r="L7" s="276">
        <v>11231.66347554172</v>
      </c>
      <c r="M7" s="276"/>
      <c r="N7" s="276">
        <v>-0.76064021403641258</v>
      </c>
      <c r="O7" s="277">
        <v>-1.321981654696569E-2</v>
      </c>
    </row>
    <row r="8" spans="1:15" x14ac:dyDescent="0.25">
      <c r="A8" s="386" t="s">
        <v>102</v>
      </c>
      <c r="B8" s="326"/>
      <c r="C8" s="279">
        <v>428.79015691301367</v>
      </c>
      <c r="D8" s="279"/>
      <c r="E8" s="279">
        <v>402.2171045816167</v>
      </c>
      <c r="F8" s="279"/>
      <c r="G8" s="280">
        <v>6.6066440309737962E-2</v>
      </c>
      <c r="H8" s="280">
        <v>6.6087538528556866E-2</v>
      </c>
      <c r="I8" s="386"/>
      <c r="J8" s="326">
        <v>477.97500662123696</v>
      </c>
      <c r="K8" s="279"/>
      <c r="L8" s="279">
        <v>2017.9203098821649</v>
      </c>
      <c r="M8" s="279"/>
      <c r="N8" s="279">
        <v>-0.76313484517674146</v>
      </c>
      <c r="O8" s="280">
        <v>-3.7970517675166571E-3</v>
      </c>
    </row>
    <row r="9" spans="1:15" ht="15.75" thickBot="1" x14ac:dyDescent="0.3">
      <c r="A9" s="387" t="s">
        <v>47</v>
      </c>
      <c r="B9" s="326"/>
      <c r="C9" s="368">
        <v>56.203096491379299</v>
      </c>
      <c r="D9" s="368"/>
      <c r="E9" s="368">
        <v>54.903563743524884</v>
      </c>
      <c r="F9" s="369"/>
      <c r="G9" s="297">
        <v>2.3669369695654252E-2</v>
      </c>
      <c r="H9" s="369"/>
      <c r="I9" s="387"/>
      <c r="J9" s="326">
        <v>51.860470936139102</v>
      </c>
      <c r="K9" s="368"/>
      <c r="L9" s="368">
        <v>45.871730724771567</v>
      </c>
      <c r="M9" s="368"/>
      <c r="N9" s="369"/>
      <c r="O9" s="297"/>
    </row>
    <row r="10" spans="1:15" x14ac:dyDescent="0.25">
      <c r="A10" s="388" t="s">
        <v>48</v>
      </c>
      <c r="B10" s="326"/>
      <c r="C10" s="284">
        <v>25793.676544853632</v>
      </c>
      <c r="D10" s="285"/>
      <c r="E10" s="284">
        <v>23532.814858109101</v>
      </c>
      <c r="F10" s="285"/>
      <c r="G10" s="285"/>
      <c r="H10" s="285"/>
      <c r="I10" s="388"/>
      <c r="J10" s="326">
        <v>24788.008939081556</v>
      </c>
      <c r="K10" s="284"/>
      <c r="L10" s="285">
        <v>92565.49707896226</v>
      </c>
      <c r="M10" s="284"/>
      <c r="N10" s="285"/>
      <c r="O10" s="285"/>
    </row>
    <row r="11" spans="1:15" ht="15.75" thickBot="1" x14ac:dyDescent="0.3">
      <c r="A11" s="387" t="s">
        <v>156</v>
      </c>
      <c r="B11" s="326"/>
      <c r="C11" s="296">
        <v>164.69786087175859</v>
      </c>
      <c r="D11" s="369"/>
      <c r="E11" s="287">
        <v>207.11971936307913</v>
      </c>
      <c r="F11" s="369"/>
      <c r="G11" s="369"/>
      <c r="H11" s="369"/>
      <c r="I11" s="387"/>
      <c r="J11" s="326">
        <v>34.710122381915305</v>
      </c>
      <c r="K11" s="296"/>
      <c r="L11" s="369">
        <v>77.203417816600066</v>
      </c>
      <c r="M11" s="287"/>
      <c r="N11" s="369"/>
      <c r="O11" s="369"/>
    </row>
    <row r="12" spans="1:15" ht="15.75" thickBot="1" x14ac:dyDescent="0.3">
      <c r="A12" s="389" t="s">
        <v>103</v>
      </c>
      <c r="B12" s="342"/>
      <c r="C12" s="378">
        <v>25958.374405725383</v>
      </c>
      <c r="D12" s="291">
        <v>1</v>
      </c>
      <c r="E12" s="378">
        <v>23739.934577472181</v>
      </c>
      <c r="F12" s="291">
        <v>1</v>
      </c>
      <c r="G12" s="291">
        <v>9.3447596538803079E-2</v>
      </c>
      <c r="H12" s="291">
        <v>0.23395805174859774</v>
      </c>
      <c r="I12" s="389"/>
      <c r="J12" s="342">
        <v>24822.719061463475</v>
      </c>
      <c r="K12" s="378">
        <v>1</v>
      </c>
      <c r="L12" s="291">
        <v>92642.700496778853</v>
      </c>
      <c r="M12" s="378">
        <v>1</v>
      </c>
      <c r="N12" s="291">
        <v>-0.73205963418211728</v>
      </c>
      <c r="O12" s="291">
        <v>5.8103109646047368E-2</v>
      </c>
    </row>
    <row r="13" spans="1:15" ht="15.75" thickBot="1" x14ac:dyDescent="0.3">
      <c r="A13" s="388" t="s">
        <v>50</v>
      </c>
      <c r="B13" s="342"/>
      <c r="C13" s="287">
        <v>15418.070287613105</v>
      </c>
      <c r="D13" s="151">
        <v>0.59395361383694711</v>
      </c>
      <c r="E13" s="296">
        <v>14200.473002396004</v>
      </c>
      <c r="F13" s="151">
        <v>0.59816816074427726</v>
      </c>
      <c r="G13" s="151"/>
      <c r="H13" s="151"/>
      <c r="I13" s="388"/>
      <c r="J13" s="342">
        <v>13041.92386538284</v>
      </c>
      <c r="K13" s="287">
        <v>0.52540271003711414</v>
      </c>
      <c r="L13" s="151">
        <v>47536.677008135106</v>
      </c>
      <c r="M13" s="296">
        <v>0.51311842976541833</v>
      </c>
      <c r="N13" s="151">
        <v>0</v>
      </c>
      <c r="O13" s="151">
        <v>0</v>
      </c>
    </row>
    <row r="14" spans="1:15" ht="15.75" thickBot="1" x14ac:dyDescent="0.3">
      <c r="A14" s="389" t="s">
        <v>2</v>
      </c>
      <c r="B14" s="326"/>
      <c r="C14" s="296">
        <v>10540.304118112279</v>
      </c>
      <c r="D14" s="290">
        <v>0.40604638616305294</v>
      </c>
      <c r="E14" s="299">
        <v>9539.461575076175</v>
      </c>
      <c r="F14" s="290">
        <v>0.40183183925572274</v>
      </c>
      <c r="G14" s="290">
        <v>0.10491604113706088</v>
      </c>
      <c r="H14" s="290">
        <v>0.27355938740746399</v>
      </c>
      <c r="I14" s="389"/>
      <c r="J14" s="326">
        <v>11780.795196080637</v>
      </c>
      <c r="K14" s="296">
        <v>0.47459728996288597</v>
      </c>
      <c r="L14" s="290">
        <v>45106.023488643768</v>
      </c>
      <c r="M14" s="299">
        <v>0.4868815702345819</v>
      </c>
      <c r="N14" s="290">
        <v>-0.73881991173425743</v>
      </c>
      <c r="O14" s="290">
        <v>3.4923936089405583E-2</v>
      </c>
    </row>
    <row r="15" spans="1:15" x14ac:dyDescent="0.25">
      <c r="A15" s="390" t="s">
        <v>157</v>
      </c>
      <c r="B15" s="391"/>
      <c r="C15" s="284">
        <v>7554.1936419546782</v>
      </c>
      <c r="D15" s="286">
        <v>0.29101181468006426</v>
      </c>
      <c r="E15" s="284">
        <v>6766.2385385713769</v>
      </c>
      <c r="F15" s="286">
        <v>0.28501504570244873</v>
      </c>
      <c r="G15" s="286"/>
      <c r="H15" s="286"/>
      <c r="I15" s="390"/>
      <c r="J15" s="391">
        <v>8555.5850237905033</v>
      </c>
      <c r="K15" s="284">
        <v>0.34466752021025737</v>
      </c>
      <c r="L15" s="286">
        <v>30730.511851609233</v>
      </c>
      <c r="M15" s="284">
        <v>0.33171001802433125</v>
      </c>
      <c r="N15" s="286"/>
      <c r="O15" s="286"/>
    </row>
    <row r="16" spans="1:15" x14ac:dyDescent="0.25">
      <c r="A16" s="392" t="s">
        <v>158</v>
      </c>
      <c r="B16" s="337"/>
      <c r="C16" s="377">
        <v>68.402519149540637</v>
      </c>
      <c r="D16" s="277">
        <v>2.6350848508623777E-3</v>
      </c>
      <c r="E16" s="377">
        <v>81.149541632903947</v>
      </c>
      <c r="F16" s="277">
        <v>3.4182714938865142E-3</v>
      </c>
      <c r="G16" s="277"/>
      <c r="H16" s="277"/>
      <c r="I16" s="392"/>
      <c r="J16" s="337">
        <v>112.4393284591462</v>
      </c>
      <c r="K16" s="377">
        <v>4.5296942764704966E-3</v>
      </c>
      <c r="L16" s="277">
        <v>179.58052834197451</v>
      </c>
      <c r="M16" s="377">
        <v>1.9384206999473041E-3</v>
      </c>
      <c r="N16" s="277"/>
      <c r="O16" s="277"/>
    </row>
    <row r="17" spans="1:15" ht="27.75" thickBot="1" x14ac:dyDescent="0.3">
      <c r="A17" s="388" t="s">
        <v>104</v>
      </c>
      <c r="B17" s="326"/>
      <c r="C17" s="287">
        <v>-17.524480198644298</v>
      </c>
      <c r="D17" s="297" t="s">
        <v>17</v>
      </c>
      <c r="E17" s="296">
        <v>-21.0889794900874</v>
      </c>
      <c r="F17" s="151" t="s">
        <v>17</v>
      </c>
      <c r="G17" s="151"/>
      <c r="H17" s="151"/>
      <c r="I17" s="388"/>
      <c r="J17" s="326">
        <v>36.428536999999999</v>
      </c>
      <c r="K17" s="287">
        <v>1.4675482129818005E-3</v>
      </c>
      <c r="L17" s="297">
        <v>220.55642668880762</v>
      </c>
      <c r="M17" s="296">
        <v>2.3807210444656271E-3</v>
      </c>
      <c r="N17" s="151"/>
      <c r="O17" s="151"/>
    </row>
    <row r="18" spans="1:15" ht="15.75" thickBot="1" x14ac:dyDescent="0.3">
      <c r="A18" s="393" t="s">
        <v>105</v>
      </c>
      <c r="B18" s="326"/>
      <c r="C18" s="296">
        <v>2935.2324372067046</v>
      </c>
      <c r="D18" s="151">
        <v>0.11307458592473763</v>
      </c>
      <c r="E18" s="378">
        <v>2713.1624743619823</v>
      </c>
      <c r="F18" s="291">
        <v>0.11428685557274518</v>
      </c>
      <c r="G18" s="291">
        <v>8.18491207007217E-2</v>
      </c>
      <c r="H18" s="291">
        <v>0.27020009084313812</v>
      </c>
      <c r="I18" s="393"/>
      <c r="J18" s="326">
        <v>3076.3423068309871</v>
      </c>
      <c r="K18" s="275">
        <v>0.12393252726317626</v>
      </c>
      <c r="L18" s="151">
        <v>13975.374682003743</v>
      </c>
      <c r="M18" s="376">
        <v>0.15085241046583764</v>
      </c>
      <c r="N18" s="291">
        <v>-0.77987407301555711</v>
      </c>
      <c r="O18" s="291">
        <v>-4.6829351985807399E-2</v>
      </c>
    </row>
    <row r="19" spans="1:15" ht="15.75" thickBot="1" x14ac:dyDescent="0.3">
      <c r="A19" s="394" t="s">
        <v>159</v>
      </c>
      <c r="B19" s="326"/>
      <c r="C19" s="378">
        <v>1264.674490367951</v>
      </c>
      <c r="D19" s="291">
        <v>4.8719325432374311E-2</v>
      </c>
      <c r="E19" s="296">
        <v>1102.4880776483642</v>
      </c>
      <c r="F19" s="151">
        <v>4.6440232345651089E-2</v>
      </c>
      <c r="G19" s="291"/>
      <c r="H19" s="151"/>
      <c r="I19" s="394"/>
      <c r="J19" s="326">
        <v>1695.8944687145679</v>
      </c>
      <c r="K19" s="378">
        <v>6.8320253897865404E-2</v>
      </c>
      <c r="L19" s="291">
        <v>5812.2685236843809</v>
      </c>
      <c r="M19" s="296">
        <v>6.2738548126481594E-2</v>
      </c>
      <c r="N19" s="151"/>
      <c r="O19" s="291"/>
    </row>
    <row r="20" spans="1:15" ht="15.75" thickBot="1" x14ac:dyDescent="0.3">
      <c r="A20" s="395" t="s">
        <v>187</v>
      </c>
      <c r="B20" s="396"/>
      <c r="C20" s="379">
        <v>4199.906927574656</v>
      </c>
      <c r="D20" s="380">
        <v>0.16179391135711194</v>
      </c>
      <c r="E20" s="379">
        <v>3815.6505520103465</v>
      </c>
      <c r="F20" s="380">
        <v>0.16072708791839627</v>
      </c>
      <c r="G20" s="380">
        <v>0.10070533722273312</v>
      </c>
      <c r="H20" s="380">
        <v>0.30716799007137063</v>
      </c>
      <c r="I20" s="395"/>
      <c r="J20" s="396">
        <v>4772.2367755455552</v>
      </c>
      <c r="K20" s="379">
        <v>0.19225278116104166</v>
      </c>
      <c r="L20" s="380">
        <v>19787.643205688124</v>
      </c>
      <c r="M20" s="379">
        <v>0.21359095859231922</v>
      </c>
      <c r="N20" s="380">
        <v>-0.75882742952562765</v>
      </c>
      <c r="O20" s="380">
        <v>-5.9301701842779941E-3</v>
      </c>
    </row>
  </sheetData>
  <mergeCells count="8">
    <mergeCell ref="C5:H5"/>
    <mergeCell ref="A1:H1"/>
    <mergeCell ref="I1:O1"/>
    <mergeCell ref="A2:H2"/>
    <mergeCell ref="I2:O2"/>
    <mergeCell ref="A3:H3"/>
    <mergeCell ref="I3:O3"/>
    <mergeCell ref="K5:O5"/>
  </mergeCells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50"/>
  <sheetViews>
    <sheetView showGridLines="0" workbookViewId="0">
      <selection sqref="A1:J1"/>
    </sheetView>
  </sheetViews>
  <sheetFormatPr baseColWidth="10" defaultColWidth="9.85546875" defaultRowHeight="11.1" customHeight="1" x14ac:dyDescent="0.25"/>
  <cols>
    <col min="1" max="1" width="25.7109375" style="74" customWidth="1"/>
    <col min="2" max="2" width="1.7109375" style="73" customWidth="1"/>
    <col min="3" max="4" width="10.7109375" style="72" customWidth="1"/>
    <col min="5" max="5" width="7.7109375" style="72" customWidth="1"/>
    <col min="6" max="6" width="1.7109375" style="72" customWidth="1"/>
    <col min="7" max="8" width="10.7109375" style="72" customWidth="1"/>
    <col min="9" max="9" width="9.85546875" style="72" customWidth="1"/>
    <col min="10" max="10" width="1.7109375" style="72" hidden="1" customWidth="1"/>
    <col min="11" max="11" width="13.42578125" style="73" customWidth="1"/>
    <col min="12" max="12" width="10.28515625" style="73" customWidth="1"/>
    <col min="13" max="14" width="11.28515625" style="73" customWidth="1"/>
    <col min="15" max="15" width="19" style="73" customWidth="1"/>
    <col min="16" max="16" width="13.5703125" style="66" customWidth="1"/>
    <col min="17" max="16384" width="9.85546875" style="66"/>
  </cols>
  <sheetData>
    <row r="1" spans="1:18" ht="11.1" customHeight="1" x14ac:dyDescent="0.25">
      <c r="A1" s="567" t="s">
        <v>15</v>
      </c>
      <c r="B1" s="567"/>
      <c r="C1" s="567"/>
      <c r="D1" s="567"/>
      <c r="E1" s="567"/>
      <c r="F1" s="567"/>
      <c r="G1" s="567"/>
      <c r="H1" s="567"/>
      <c r="I1" s="567"/>
      <c r="J1" s="567"/>
      <c r="K1" s="64"/>
      <c r="L1" s="64"/>
      <c r="M1" s="64"/>
      <c r="N1" s="65"/>
      <c r="O1" s="66"/>
      <c r="P1" s="67"/>
      <c r="Q1" s="67"/>
      <c r="R1" s="67"/>
    </row>
    <row r="2" spans="1:18" ht="11.1" customHeight="1" x14ac:dyDescent="0.25">
      <c r="A2" s="567" t="s">
        <v>74</v>
      </c>
      <c r="B2" s="567"/>
      <c r="C2" s="567"/>
      <c r="D2" s="567"/>
      <c r="E2" s="567"/>
      <c r="F2" s="567"/>
      <c r="G2" s="567"/>
      <c r="H2" s="567"/>
      <c r="I2" s="567"/>
      <c r="J2" s="567"/>
      <c r="K2" s="68"/>
      <c r="L2" s="68"/>
      <c r="M2" s="68"/>
      <c r="N2" s="69"/>
      <c r="O2" s="64"/>
      <c r="P2" s="70"/>
      <c r="Q2" s="70"/>
      <c r="R2" s="70"/>
    </row>
    <row r="3" spans="1:18" ht="11.1" customHeight="1" x14ac:dyDescent="0.25">
      <c r="A3" s="397"/>
      <c r="B3" s="398"/>
      <c r="C3" s="399"/>
      <c r="D3" s="399"/>
      <c r="E3" s="399"/>
      <c r="F3" s="399"/>
      <c r="G3" s="399"/>
      <c r="H3" s="399"/>
      <c r="I3" s="399"/>
      <c r="J3" s="399"/>
      <c r="K3" s="71"/>
      <c r="L3" s="71"/>
      <c r="M3" s="71"/>
      <c r="N3" s="71"/>
      <c r="O3" s="68"/>
    </row>
    <row r="4" spans="1:18" ht="15" customHeight="1" x14ac:dyDescent="0.25">
      <c r="A4" s="568" t="s">
        <v>75</v>
      </c>
      <c r="B4" s="568"/>
      <c r="C4" s="568"/>
      <c r="D4" s="568"/>
      <c r="E4" s="400"/>
      <c r="F4" s="401"/>
      <c r="G4" s="402"/>
      <c r="H4" s="402"/>
      <c r="I4" s="402"/>
      <c r="J4" s="402"/>
    </row>
    <row r="5" spans="1:18" ht="15" customHeight="1" thickBot="1" x14ac:dyDescent="0.3">
      <c r="A5" s="403"/>
      <c r="B5" s="401"/>
      <c r="C5" s="404" t="s">
        <v>106</v>
      </c>
      <c r="D5" s="404" t="s">
        <v>176</v>
      </c>
      <c r="E5" s="405"/>
      <c r="F5" s="406"/>
      <c r="G5" s="407"/>
      <c r="H5" s="408"/>
      <c r="I5" s="408"/>
      <c r="J5" s="408"/>
    </row>
    <row r="6" spans="1:18" ht="15" customHeight="1" x14ac:dyDescent="0.25">
      <c r="A6" s="409" t="s">
        <v>76</v>
      </c>
      <c r="B6" s="410"/>
      <c r="C6" s="411">
        <v>4.4800001134561729E-2</v>
      </c>
      <c r="D6" s="411">
        <v>7.8827806424555114E-3</v>
      </c>
      <c r="E6" s="412"/>
      <c r="F6" s="413"/>
      <c r="G6" s="414"/>
      <c r="H6" s="415"/>
      <c r="I6" s="415"/>
      <c r="J6" s="415"/>
      <c r="K6" s="76"/>
      <c r="L6" s="76"/>
      <c r="M6" s="77"/>
      <c r="N6" s="77"/>
      <c r="O6" s="77"/>
      <c r="P6" s="77"/>
      <c r="Q6" s="76"/>
      <c r="R6" s="76"/>
    </row>
    <row r="7" spans="1:18" ht="15" customHeight="1" x14ac:dyDescent="0.25">
      <c r="A7" s="416" t="s">
        <v>77</v>
      </c>
      <c r="B7" s="410"/>
      <c r="C7" s="417">
        <v>7.3823856943093125E-2</v>
      </c>
      <c r="D7" s="417">
        <v>2.4145000000000083E-2</v>
      </c>
      <c r="E7" s="412"/>
      <c r="F7" s="413"/>
      <c r="G7" s="414"/>
      <c r="H7" s="415"/>
      <c r="I7" s="415"/>
      <c r="J7" s="415"/>
      <c r="K7" s="76"/>
      <c r="L7" s="76"/>
      <c r="M7" s="77"/>
      <c r="N7" s="77"/>
      <c r="O7" s="77"/>
      <c r="P7" s="77"/>
      <c r="Q7" s="77"/>
      <c r="R7" s="78"/>
    </row>
    <row r="8" spans="1:18" ht="15" customHeight="1" x14ac:dyDescent="0.25">
      <c r="A8" s="416" t="s">
        <v>78</v>
      </c>
      <c r="B8" s="410"/>
      <c r="C8" s="417">
        <v>4.4873773622072344E-2</v>
      </c>
      <c r="D8" s="417">
        <v>1.5026999999999902E-2</v>
      </c>
      <c r="E8" s="412"/>
      <c r="F8" s="413"/>
      <c r="G8" s="414"/>
      <c r="H8" s="415"/>
      <c r="I8" s="415"/>
      <c r="J8" s="415"/>
      <c r="K8" s="76"/>
      <c r="L8" s="76"/>
      <c r="M8" s="77"/>
      <c r="N8" s="77"/>
      <c r="O8" s="77"/>
      <c r="P8" s="77"/>
      <c r="Q8" s="77"/>
      <c r="R8" s="78"/>
    </row>
    <row r="9" spans="1:18" ht="15" customHeight="1" x14ac:dyDescent="0.25">
      <c r="A9" s="416" t="s">
        <v>79</v>
      </c>
      <c r="B9" s="410"/>
      <c r="C9" s="417">
        <v>3.0052999561860698</v>
      </c>
      <c r="D9" s="417">
        <v>0.55990899999999999</v>
      </c>
      <c r="E9" s="412"/>
      <c r="F9" s="413"/>
      <c r="G9" s="414"/>
      <c r="H9" s="415"/>
      <c r="I9" s="415"/>
      <c r="J9" s="415"/>
      <c r="K9" s="76"/>
      <c r="L9" s="76"/>
      <c r="M9" s="77"/>
      <c r="N9" s="77"/>
      <c r="O9" s="77"/>
      <c r="P9" s="77"/>
      <c r="Q9" s="77"/>
      <c r="R9" s="78"/>
    </row>
    <row r="10" spans="1:18" ht="15" customHeight="1" x14ac:dyDescent="0.25">
      <c r="A10" s="416" t="s">
        <v>80</v>
      </c>
      <c r="B10" s="418"/>
      <c r="C10" s="417">
        <v>-1.3150727065780909E-2</v>
      </c>
      <c r="D10" s="417">
        <v>1.0660000000000114E-3</v>
      </c>
      <c r="E10" s="412"/>
      <c r="F10" s="413"/>
      <c r="G10" s="414"/>
      <c r="H10" s="415"/>
      <c r="I10" s="415"/>
      <c r="J10" s="415"/>
      <c r="K10" s="76"/>
      <c r="L10" s="76"/>
      <c r="M10" s="77"/>
      <c r="N10" s="77"/>
      <c r="O10" s="77"/>
      <c r="P10" s="77"/>
      <c r="Q10" s="77"/>
      <c r="R10" s="78"/>
    </row>
    <row r="11" spans="1:18" ht="15" customHeight="1" x14ac:dyDescent="0.25">
      <c r="A11" s="416" t="s">
        <v>81</v>
      </c>
      <c r="B11" s="418"/>
      <c r="C11" s="417">
        <v>1.4788876012606256E-2</v>
      </c>
      <c r="D11" s="417">
        <v>6.712522111184116E-3</v>
      </c>
      <c r="E11" s="412"/>
      <c r="F11" s="413"/>
      <c r="G11" s="414"/>
      <c r="H11" s="415"/>
      <c r="I11" s="415"/>
      <c r="J11" s="415"/>
      <c r="K11" s="76"/>
      <c r="L11" s="76"/>
      <c r="M11" s="77"/>
      <c r="N11" s="77"/>
      <c r="O11" s="77"/>
      <c r="P11" s="77"/>
      <c r="Q11" s="77"/>
      <c r="R11" s="78"/>
    </row>
    <row r="12" spans="1:18" ht="15" customHeight="1" x14ac:dyDescent="0.25">
      <c r="A12" s="416" t="s">
        <v>82</v>
      </c>
      <c r="B12" s="418"/>
      <c r="C12" s="417">
        <v>2.6913136232823209E-2</v>
      </c>
      <c r="D12" s="417">
        <v>5.0102983106137255E-3</v>
      </c>
      <c r="E12" s="412"/>
      <c r="F12" s="413"/>
      <c r="G12" s="414"/>
      <c r="H12" s="415"/>
      <c r="I12" s="415"/>
      <c r="J12" s="415"/>
      <c r="K12" s="76"/>
      <c r="L12" s="76"/>
      <c r="M12" s="77"/>
      <c r="N12" s="77"/>
      <c r="O12" s="77"/>
      <c r="P12" s="77"/>
      <c r="Q12" s="77"/>
      <c r="R12" s="78"/>
    </row>
    <row r="13" spans="1:18" ht="15" customHeight="1" x14ac:dyDescent="0.25">
      <c r="A13" s="416" t="s">
        <v>83</v>
      </c>
      <c r="B13" s="418"/>
      <c r="C13" s="417">
        <v>4.9565793322020824E-2</v>
      </c>
      <c r="D13" s="417">
        <v>8.7331966336794409E-3</v>
      </c>
      <c r="E13" s="412"/>
      <c r="F13" s="413"/>
      <c r="G13" s="414"/>
      <c r="H13" s="415"/>
      <c r="I13" s="415"/>
      <c r="J13" s="415"/>
      <c r="K13" s="76"/>
      <c r="L13" s="76"/>
      <c r="M13" s="77"/>
      <c r="N13" s="77"/>
      <c r="O13" s="77"/>
      <c r="P13" s="77"/>
      <c r="Q13" s="77"/>
      <c r="R13" s="78"/>
    </row>
    <row r="14" spans="1:18" ht="15" customHeight="1" thickBot="1" x14ac:dyDescent="0.3">
      <c r="A14" s="419" t="s">
        <v>84</v>
      </c>
      <c r="B14" s="420"/>
      <c r="C14" s="421">
        <v>4.6696257595761237E-2</v>
      </c>
      <c r="D14" s="421">
        <v>2.653113055867995E-2</v>
      </c>
      <c r="E14" s="412"/>
      <c r="F14" s="412"/>
      <c r="G14" s="414"/>
      <c r="H14" s="415"/>
      <c r="I14" s="415"/>
      <c r="J14" s="415"/>
      <c r="K14" s="76"/>
      <c r="L14" s="76"/>
      <c r="M14" s="77"/>
      <c r="N14" s="77"/>
      <c r="O14" s="77"/>
      <c r="P14" s="77"/>
      <c r="Q14" s="77"/>
      <c r="R14" s="78"/>
    </row>
    <row r="15" spans="1:18" ht="9.9499999999999993" customHeight="1" x14ac:dyDescent="0.25">
      <c r="A15" s="403"/>
      <c r="B15" s="422"/>
      <c r="C15" s="401"/>
      <c r="D15" s="401"/>
      <c r="E15" s="401"/>
      <c r="F15" s="401"/>
      <c r="G15" s="401"/>
      <c r="H15" s="401"/>
      <c r="I15" s="401"/>
      <c r="J15" s="401"/>
    </row>
    <row r="16" spans="1:18" ht="15" customHeight="1" x14ac:dyDescent="0.2">
      <c r="A16" s="79" t="s">
        <v>113</v>
      </c>
      <c r="B16" s="422"/>
      <c r="C16" s="401"/>
      <c r="D16" s="401"/>
      <c r="E16" s="401"/>
      <c r="F16" s="401"/>
      <c r="G16" s="401"/>
      <c r="H16" s="401"/>
      <c r="I16" s="401"/>
      <c r="J16" s="401"/>
    </row>
    <row r="17" spans="1:10" ht="11.1" customHeight="1" x14ac:dyDescent="0.2">
      <c r="A17" s="79"/>
      <c r="B17" s="422"/>
      <c r="C17" s="401"/>
      <c r="D17" s="401"/>
      <c r="E17" s="401"/>
      <c r="F17" s="401"/>
      <c r="G17" s="401"/>
      <c r="H17" s="401"/>
      <c r="I17" s="401"/>
      <c r="J17" s="401"/>
    </row>
    <row r="18" spans="1:10" ht="11.1" customHeight="1" x14ac:dyDescent="0.2">
      <c r="A18" s="80"/>
      <c r="B18" s="422"/>
      <c r="C18" s="401"/>
      <c r="D18" s="401"/>
      <c r="E18" s="401"/>
      <c r="F18" s="401"/>
      <c r="G18" s="401"/>
      <c r="H18" s="401"/>
      <c r="I18" s="401"/>
      <c r="J18" s="401"/>
    </row>
    <row r="19" spans="1:10" ht="15" customHeight="1" x14ac:dyDescent="0.25">
      <c r="A19" s="564" t="s">
        <v>86</v>
      </c>
      <c r="B19" s="564"/>
      <c r="C19" s="564"/>
      <c r="D19" s="564"/>
      <c r="E19" s="564"/>
      <c r="F19" s="423"/>
      <c r="G19" s="423"/>
      <c r="H19" s="423"/>
      <c r="I19" s="423"/>
      <c r="J19" s="401"/>
    </row>
    <row r="20" spans="1:10" ht="25.5" customHeight="1" x14ac:dyDescent="0.25">
      <c r="A20" s="403"/>
      <c r="B20" s="422"/>
      <c r="C20" s="565" t="s">
        <v>87</v>
      </c>
      <c r="D20" s="565"/>
      <c r="E20" s="565"/>
      <c r="F20" s="424"/>
      <c r="G20" s="569"/>
      <c r="H20" s="569"/>
      <c r="I20" s="569"/>
      <c r="J20" s="401"/>
    </row>
    <row r="21" spans="1:10" ht="15" customHeight="1" thickBot="1" x14ac:dyDescent="0.3">
      <c r="A21" s="403"/>
      <c r="B21" s="422"/>
      <c r="C21" s="404" t="s">
        <v>176</v>
      </c>
      <c r="D21" s="404" t="s">
        <v>167</v>
      </c>
      <c r="E21" s="425" t="s">
        <v>73</v>
      </c>
      <c r="F21" s="426"/>
      <c r="G21" s="427"/>
      <c r="H21" s="427"/>
      <c r="I21" s="427"/>
      <c r="J21" s="401"/>
    </row>
    <row r="22" spans="1:10" ht="15" customHeight="1" x14ac:dyDescent="0.25">
      <c r="A22" s="409" t="s">
        <v>76</v>
      </c>
      <c r="B22" s="410"/>
      <c r="C22" s="428">
        <v>16.997747460140896</v>
      </c>
      <c r="D22" s="428">
        <v>18.702043356374809</v>
      </c>
      <c r="E22" s="429">
        <v>-9.1128860293919867E-2</v>
      </c>
      <c r="F22" s="415"/>
      <c r="G22" s="430"/>
      <c r="H22" s="430"/>
      <c r="I22" s="431"/>
      <c r="J22" s="401"/>
    </row>
    <row r="23" spans="1:10" ht="15" customHeight="1" x14ac:dyDescent="0.25">
      <c r="A23" s="416" t="s">
        <v>77</v>
      </c>
      <c r="B23" s="410"/>
      <c r="C23" s="432">
        <v>3920.2418253968249</v>
      </c>
      <c r="D23" s="432">
        <v>4758.6325418470415</v>
      </c>
      <c r="E23" s="433">
        <v>-0.17618311754006521</v>
      </c>
      <c r="F23" s="415"/>
      <c r="G23" s="430"/>
      <c r="H23" s="430"/>
      <c r="I23" s="431"/>
      <c r="J23" s="401"/>
    </row>
    <row r="24" spans="1:10" ht="15" customHeight="1" x14ac:dyDescent="0.25">
      <c r="A24" s="416" t="s">
        <v>78</v>
      </c>
      <c r="B24" s="410"/>
      <c r="C24" s="432">
        <v>4.9529733094098889</v>
      </c>
      <c r="D24" s="432">
        <v>5.1946105255453086</v>
      </c>
      <c r="E24" s="433">
        <v>-4.6516907272861174E-2</v>
      </c>
      <c r="F24" s="415"/>
      <c r="G24" s="430"/>
      <c r="H24" s="430"/>
      <c r="I24" s="431"/>
      <c r="J24" s="401"/>
    </row>
    <row r="25" spans="1:10" ht="15" customHeight="1" x14ac:dyDescent="0.25">
      <c r="A25" s="416" t="s">
        <v>79</v>
      </c>
      <c r="B25" s="410"/>
      <c r="C25" s="432">
        <v>834.46068580542271</v>
      </c>
      <c r="D25" s="432">
        <v>192.41484848484853</v>
      </c>
      <c r="E25" s="433">
        <v>3.3367790603287633</v>
      </c>
      <c r="F25" s="415"/>
      <c r="G25" s="430"/>
      <c r="H25" s="430"/>
      <c r="I25" s="431"/>
      <c r="J25" s="401"/>
    </row>
    <row r="26" spans="1:10" ht="15" customHeight="1" x14ac:dyDescent="0.25">
      <c r="A26" s="416" t="s">
        <v>80</v>
      </c>
      <c r="B26" s="418"/>
      <c r="C26" s="432">
        <v>516.99857248794967</v>
      </c>
      <c r="D26" s="432">
        <v>567.2966589861752</v>
      </c>
      <c r="E26" s="433">
        <v>-8.8662758190950819E-2</v>
      </c>
      <c r="F26" s="415"/>
      <c r="G26" s="430"/>
      <c r="H26" s="430"/>
      <c r="I26" s="431"/>
      <c r="J26" s="401"/>
    </row>
    <row r="27" spans="1:10" ht="15" customHeight="1" x14ac:dyDescent="0.25">
      <c r="A27" s="416" t="s">
        <v>81</v>
      </c>
      <c r="B27" s="418"/>
      <c r="C27" s="432">
        <v>1</v>
      </c>
      <c r="D27" s="432">
        <v>1</v>
      </c>
      <c r="E27" s="433">
        <v>-0.80749278601690277</v>
      </c>
      <c r="F27" s="415"/>
      <c r="G27" s="430"/>
      <c r="H27" s="430"/>
      <c r="I27" s="431"/>
      <c r="J27" s="401"/>
    </row>
    <row r="28" spans="1:10" ht="15" customHeight="1" x14ac:dyDescent="0.25">
      <c r="A28" s="416" t="s">
        <v>82</v>
      </c>
      <c r="B28" s="418"/>
      <c r="C28" s="432">
        <v>7.8108403003337044</v>
      </c>
      <c r="D28" s="432">
        <v>7.8285317319508438</v>
      </c>
      <c r="E28" s="433">
        <v>-2.2598658628328883E-3</v>
      </c>
      <c r="F28" s="415"/>
      <c r="G28" s="430"/>
      <c r="H28" s="430"/>
      <c r="I28" s="431"/>
      <c r="J28" s="401"/>
    </row>
    <row r="29" spans="1:10" ht="15" customHeight="1" x14ac:dyDescent="0.25">
      <c r="A29" s="416" t="s">
        <v>83</v>
      </c>
      <c r="B29" s="418"/>
      <c r="C29" s="432">
        <v>36.62429999999997</v>
      </c>
      <c r="D29" s="432">
        <v>36.301820545314904</v>
      </c>
      <c r="E29" s="433">
        <v>8.8832860126812907E-3</v>
      </c>
      <c r="F29" s="415"/>
      <c r="G29" s="430"/>
      <c r="H29" s="430"/>
      <c r="I29" s="431"/>
      <c r="J29" s="401"/>
    </row>
    <row r="30" spans="1:10" ht="15" customHeight="1" thickBot="1" x14ac:dyDescent="0.3">
      <c r="A30" s="419" t="s">
        <v>84</v>
      </c>
      <c r="B30" s="420"/>
      <c r="C30" s="434">
        <v>38.889606060606063</v>
      </c>
      <c r="D30" s="434">
        <v>39.175281228433398</v>
      </c>
      <c r="E30" s="435">
        <v>-7.2922301734490436E-3</v>
      </c>
      <c r="F30" s="415"/>
      <c r="G30" s="430"/>
      <c r="H30" s="430"/>
      <c r="I30" s="431"/>
      <c r="J30" s="401"/>
    </row>
    <row r="31" spans="1:10" ht="11.1" customHeight="1" x14ac:dyDescent="0.25">
      <c r="A31" s="436"/>
      <c r="B31" s="437"/>
      <c r="C31" s="401"/>
      <c r="D31" s="401"/>
      <c r="E31" s="401"/>
      <c r="F31" s="401"/>
      <c r="G31" s="401"/>
      <c r="H31" s="401"/>
      <c r="I31" s="401"/>
      <c r="J31" s="401"/>
    </row>
    <row r="32" spans="1:10" ht="11.1" customHeight="1" x14ac:dyDescent="0.25">
      <c r="A32" s="436"/>
      <c r="B32" s="437"/>
      <c r="C32" s="401"/>
      <c r="D32" s="401"/>
      <c r="E32" s="401"/>
      <c r="F32" s="401"/>
      <c r="G32" s="401"/>
      <c r="H32" s="401"/>
      <c r="I32" s="401"/>
      <c r="J32" s="401"/>
    </row>
    <row r="33" spans="1:15" ht="15" customHeight="1" x14ac:dyDescent="0.25">
      <c r="A33" s="564" t="s">
        <v>88</v>
      </c>
      <c r="B33" s="564"/>
      <c r="C33" s="564"/>
      <c r="D33" s="564"/>
      <c r="E33" s="564"/>
      <c r="F33" s="564"/>
      <c r="G33" s="564"/>
      <c r="H33" s="564"/>
      <c r="I33" s="564"/>
      <c r="J33" s="401"/>
    </row>
    <row r="34" spans="1:15" ht="24.75" customHeight="1" x14ac:dyDescent="0.25">
      <c r="A34" s="403"/>
      <c r="B34" s="422"/>
      <c r="C34" s="565" t="s">
        <v>89</v>
      </c>
      <c r="D34" s="565"/>
      <c r="E34" s="565"/>
      <c r="F34" s="438"/>
      <c r="G34" s="565" t="s">
        <v>89</v>
      </c>
      <c r="H34" s="565"/>
      <c r="I34" s="565"/>
      <c r="J34" s="401"/>
    </row>
    <row r="35" spans="1:15" ht="15" customHeight="1" thickBot="1" x14ac:dyDescent="0.3">
      <c r="A35" s="439"/>
      <c r="B35" s="440"/>
      <c r="C35" s="441" t="s">
        <v>169</v>
      </c>
      <c r="D35" s="441" t="s">
        <v>170</v>
      </c>
      <c r="E35" s="425" t="s">
        <v>73</v>
      </c>
      <c r="F35" s="442"/>
      <c r="G35" s="443" t="s">
        <v>171</v>
      </c>
      <c r="H35" s="441" t="s">
        <v>172</v>
      </c>
      <c r="I35" s="404" t="s">
        <v>73</v>
      </c>
      <c r="J35" s="401"/>
    </row>
    <row r="36" spans="1:15" ht="15" customHeight="1" x14ac:dyDescent="0.25">
      <c r="A36" s="409" t="s">
        <v>76</v>
      </c>
      <c r="B36" s="440"/>
      <c r="C36" s="444">
        <v>16.678000000000001</v>
      </c>
      <c r="D36" s="444">
        <v>18.1052</v>
      </c>
      <c r="E36" s="445">
        <v>-7.8828181958774279E-2</v>
      </c>
      <c r="F36" s="446"/>
      <c r="G36" s="447">
        <v>17.2333</v>
      </c>
      <c r="H36" s="444">
        <v>18.787199999999999</v>
      </c>
      <c r="I36" s="448">
        <v>-8.2710568897973014E-2</v>
      </c>
      <c r="J36" s="401"/>
      <c r="K36" s="65"/>
      <c r="O36" s="84"/>
    </row>
    <row r="37" spans="1:15" ht="15" customHeight="1" x14ac:dyDescent="0.25">
      <c r="A37" s="416" t="s">
        <v>77</v>
      </c>
      <c r="B37" s="449"/>
      <c r="C37" s="450">
        <v>3842.3</v>
      </c>
      <c r="D37" s="451">
        <v>4627.2700000000004</v>
      </c>
      <c r="E37" s="433">
        <v>-0.16963998210607989</v>
      </c>
      <c r="F37" s="446"/>
      <c r="G37" s="451">
        <v>3925.6</v>
      </c>
      <c r="H37" s="451">
        <v>4632.2</v>
      </c>
      <c r="I37" s="433">
        <v>-0.1525409092871638</v>
      </c>
      <c r="J37" s="401"/>
    </row>
    <row r="38" spans="1:15" ht="15" customHeight="1" x14ac:dyDescent="0.25">
      <c r="A38" s="416" t="s">
        <v>78</v>
      </c>
      <c r="B38" s="440"/>
      <c r="C38" s="450">
        <v>4.9962</v>
      </c>
      <c r="D38" s="451">
        <v>5.0804</v>
      </c>
      <c r="E38" s="433">
        <v>-1.6573498149751953E-2</v>
      </c>
      <c r="F38" s="446"/>
      <c r="G38" s="451">
        <v>4.9535</v>
      </c>
      <c r="H38" s="451">
        <v>5.0993000000000004</v>
      </c>
      <c r="I38" s="433">
        <v>-2.8592159708195286E-2</v>
      </c>
      <c r="J38" s="401"/>
    </row>
    <row r="39" spans="1:15" ht="15" customHeight="1" x14ac:dyDescent="0.25">
      <c r="A39" s="416" t="s">
        <v>79</v>
      </c>
      <c r="B39" s="440"/>
      <c r="C39" s="450">
        <v>858</v>
      </c>
      <c r="D39" s="451">
        <v>209.01</v>
      </c>
      <c r="E39" s="433">
        <v>3.1050667432180283</v>
      </c>
      <c r="F39" s="446"/>
      <c r="G39" s="451">
        <v>826.4</v>
      </c>
      <c r="H39" s="451">
        <v>187</v>
      </c>
      <c r="I39" s="433">
        <v>3.4192513368983954</v>
      </c>
      <c r="J39" s="452"/>
    </row>
    <row r="40" spans="1:15" ht="15" customHeight="1" x14ac:dyDescent="0.25">
      <c r="A40" s="416" t="s">
        <v>80</v>
      </c>
      <c r="B40" s="440"/>
      <c r="C40" s="450">
        <v>506.6</v>
      </c>
      <c r="D40" s="451">
        <v>545.95000000000005</v>
      </c>
      <c r="E40" s="433">
        <v>-7.2076197453979307E-2</v>
      </c>
      <c r="F40" s="446"/>
      <c r="G40" s="451">
        <v>519.79</v>
      </c>
      <c r="H40" s="451">
        <v>557.4</v>
      </c>
      <c r="I40" s="433">
        <v>-6.7473986365267358E-2</v>
      </c>
      <c r="J40" s="401"/>
    </row>
    <row r="41" spans="1:15" ht="15" customHeight="1" x14ac:dyDescent="0.25">
      <c r="A41" s="416" t="s">
        <v>81</v>
      </c>
      <c r="B41" s="440"/>
      <c r="C41" s="450">
        <v>1</v>
      </c>
      <c r="D41" s="451">
        <v>1</v>
      </c>
      <c r="E41" s="433">
        <v>0</v>
      </c>
      <c r="F41" s="446"/>
      <c r="G41" s="451">
        <v>1</v>
      </c>
      <c r="H41" s="451">
        <v>1</v>
      </c>
      <c r="I41" s="433">
        <v>0</v>
      </c>
      <c r="J41" s="401"/>
    </row>
    <row r="42" spans="1:15" ht="15" customHeight="1" x14ac:dyDescent="0.25">
      <c r="A42" s="416" t="s">
        <v>82</v>
      </c>
      <c r="B42" s="440"/>
      <c r="C42" s="450">
        <v>7.7916499999999997</v>
      </c>
      <c r="D42" s="451">
        <v>7.80335</v>
      </c>
      <c r="E42" s="433">
        <v>-1.4993560458008703E-3</v>
      </c>
      <c r="F42" s="446"/>
      <c r="G42" s="451">
        <v>7.81454</v>
      </c>
      <c r="H42" s="451">
        <v>7.8485500000000004</v>
      </c>
      <c r="I42" s="433">
        <v>-4.3332844920399571E-3</v>
      </c>
      <c r="J42" s="401"/>
    </row>
    <row r="43" spans="1:15" ht="15" customHeight="1" x14ac:dyDescent="0.25">
      <c r="A43" s="453" t="s">
        <v>83</v>
      </c>
      <c r="B43" s="440"/>
      <c r="C43" s="450">
        <v>36.624299999999998</v>
      </c>
      <c r="D43" s="451">
        <v>36.3508</v>
      </c>
      <c r="E43" s="433">
        <v>7.5239059387963714E-3</v>
      </c>
      <c r="F43" s="446"/>
      <c r="G43" s="451">
        <v>36.624299999999998</v>
      </c>
      <c r="H43" s="451">
        <v>36.292400000000001</v>
      </c>
      <c r="I43" s="433">
        <v>9.1451653789773601E-3</v>
      </c>
      <c r="J43" s="401"/>
      <c r="K43" s="85"/>
      <c r="L43" s="85"/>
      <c r="M43" s="85"/>
      <c r="N43" s="85"/>
      <c r="O43" s="85"/>
    </row>
    <row r="44" spans="1:15" ht="15" customHeight="1" thickBot="1" x14ac:dyDescent="0.3">
      <c r="A44" s="454" t="s">
        <v>84</v>
      </c>
      <c r="B44" s="455"/>
      <c r="C44" s="458">
        <v>37.552</v>
      </c>
      <c r="D44" s="458">
        <v>38.648000000000003</v>
      </c>
      <c r="E44" s="456">
        <v>-2.8358517905195724E-2</v>
      </c>
      <c r="F44" s="421"/>
      <c r="G44" s="457">
        <v>39.164000000000001</v>
      </c>
      <c r="H44" s="457">
        <v>38.680999999999997</v>
      </c>
      <c r="I44" s="435">
        <v>1.2486750601070407E-2</v>
      </c>
      <c r="J44" s="401">
        <v>0</v>
      </c>
      <c r="K44" s="85"/>
      <c r="L44" s="85"/>
      <c r="M44" s="85"/>
      <c r="N44" s="85"/>
      <c r="O44" s="85"/>
    </row>
    <row r="45" spans="1:15" ht="9.9499999999999993" customHeight="1" x14ac:dyDescent="0.25">
      <c r="A45" s="75"/>
      <c r="B45" s="82"/>
      <c r="C45" s="81"/>
      <c r="D45" s="81"/>
      <c r="E45" s="87"/>
      <c r="F45" s="81"/>
      <c r="G45" s="81"/>
      <c r="H45" s="81"/>
      <c r="I45" s="87"/>
      <c r="J45" s="81"/>
      <c r="K45" s="85"/>
      <c r="L45" s="85"/>
      <c r="M45" s="85"/>
      <c r="N45" s="85"/>
      <c r="O45" s="85"/>
    </row>
    <row r="46" spans="1:15" ht="15" customHeight="1" x14ac:dyDescent="0.25">
      <c r="A46" s="566" t="s">
        <v>90</v>
      </c>
      <c r="B46" s="566"/>
      <c r="C46" s="566"/>
      <c r="D46" s="566"/>
      <c r="E46" s="566"/>
      <c r="F46" s="566"/>
      <c r="G46" s="566"/>
      <c r="H46" s="566"/>
      <c r="I46" s="566"/>
      <c r="K46" s="85"/>
      <c r="L46" s="85"/>
      <c r="M46" s="85"/>
      <c r="N46" s="85"/>
      <c r="O46" s="85"/>
    </row>
    <row r="47" spans="1:15" ht="11.1" customHeight="1" x14ac:dyDescent="0.25">
      <c r="K47" s="86"/>
      <c r="L47" s="86"/>
      <c r="M47" s="86"/>
      <c r="N47" s="86"/>
      <c r="O47" s="85"/>
    </row>
    <row r="48" spans="1:15" ht="11.1" customHeight="1" x14ac:dyDescent="0.25">
      <c r="A48" s="83"/>
      <c r="B48" s="82"/>
      <c r="K48" s="86"/>
      <c r="L48" s="86"/>
      <c r="M48" s="86"/>
      <c r="N48" s="86"/>
      <c r="O48" s="86"/>
    </row>
    <row r="49" spans="1:15" ht="11.1" customHeight="1" x14ac:dyDescent="0.25">
      <c r="A49" s="83"/>
      <c r="B49" s="82"/>
      <c r="K49" s="85"/>
      <c r="L49" s="85"/>
      <c r="M49" s="85"/>
      <c r="N49" s="85"/>
      <c r="O49" s="86"/>
    </row>
    <row r="50" spans="1:15" ht="11.1" customHeight="1" x14ac:dyDescent="0.25">
      <c r="A50" s="83"/>
      <c r="B50" s="82"/>
      <c r="O50" s="85"/>
    </row>
  </sheetData>
  <mergeCells count="10">
    <mergeCell ref="A33:I33"/>
    <mergeCell ref="C34:E34"/>
    <mergeCell ref="G34:I34"/>
    <mergeCell ref="A46:I46"/>
    <mergeCell ref="A1:J1"/>
    <mergeCell ref="A2:J2"/>
    <mergeCell ref="A4:D4"/>
    <mergeCell ref="A19:E19"/>
    <mergeCell ref="C20:E20"/>
    <mergeCell ref="G20:I20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0"/>
  <sheetViews>
    <sheetView showGridLines="0" zoomScale="80" zoomScaleNormal="80" workbookViewId="0">
      <selection sqref="A1:O1"/>
    </sheetView>
  </sheetViews>
  <sheetFormatPr baseColWidth="10" defaultColWidth="9.85546875" defaultRowHeight="11.1" customHeight="1" x14ac:dyDescent="0.25"/>
  <cols>
    <col min="1" max="1" width="32.42578125" style="141" customWidth="1"/>
    <col min="2" max="2" width="1.7109375" style="142" customWidth="1"/>
    <col min="3" max="3" width="11.28515625" style="143" customWidth="1"/>
    <col min="4" max="4" width="13.140625" style="143" customWidth="1"/>
    <col min="5" max="5" width="13" style="143" customWidth="1"/>
    <col min="6" max="6" width="11.85546875" style="143" customWidth="1"/>
    <col min="7" max="7" width="11.28515625" style="143" customWidth="1"/>
    <col min="8" max="8" width="6.140625" style="143" customWidth="1"/>
    <col min="9" max="9" width="11.140625" style="143" customWidth="1"/>
    <col min="10" max="10" width="11.28515625" style="143" customWidth="1"/>
    <col min="11" max="11" width="12.85546875" style="143" customWidth="1"/>
    <col min="12" max="13" width="11.28515625" style="142" customWidth="1"/>
    <col min="14" max="14" width="4.140625" style="142" customWidth="1"/>
    <col min="15" max="15" width="11.28515625" style="142" customWidth="1"/>
    <col min="16" max="16" width="13.5703125" style="135" customWidth="1"/>
    <col min="17" max="16384" width="9.85546875" style="135"/>
  </cols>
  <sheetData>
    <row r="1" spans="1:16" ht="15" customHeight="1" x14ac:dyDescent="0.25">
      <c r="A1" s="541" t="s">
        <v>15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134"/>
    </row>
    <row r="2" spans="1:16" ht="15" customHeight="1" x14ac:dyDescent="0.25">
      <c r="A2" s="541" t="s">
        <v>114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149"/>
    </row>
    <row r="3" spans="1:16" ht="10.5" customHeight="1" x14ac:dyDescent="0.25">
      <c r="A3" s="502"/>
      <c r="B3" s="503"/>
      <c r="C3" s="504"/>
      <c r="D3" s="504"/>
      <c r="E3" s="504"/>
      <c r="F3" s="504"/>
      <c r="G3" s="504"/>
      <c r="H3" s="504"/>
      <c r="I3" s="504"/>
      <c r="J3" s="504"/>
      <c r="K3" s="504"/>
      <c r="L3" s="505"/>
      <c r="M3" s="505"/>
      <c r="N3" s="505"/>
      <c r="O3" s="505"/>
    </row>
    <row r="4" spans="1:16" ht="23.25" customHeight="1" x14ac:dyDescent="0.25">
      <c r="A4" s="572" t="s">
        <v>128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</row>
    <row r="5" spans="1:16" ht="18.75" customHeight="1" thickBot="1" x14ac:dyDescent="0.3">
      <c r="A5" s="475"/>
      <c r="B5" s="459"/>
      <c r="C5" s="570" t="s">
        <v>178</v>
      </c>
      <c r="D5" s="570"/>
      <c r="E5" s="570"/>
      <c r="F5" s="570"/>
      <c r="G5" s="570"/>
      <c r="H5" s="459"/>
      <c r="I5" s="571" t="s">
        <v>168</v>
      </c>
      <c r="J5" s="571"/>
      <c r="K5" s="571"/>
      <c r="L5" s="571"/>
      <c r="M5" s="571"/>
      <c r="N5" s="476"/>
      <c r="O5" s="477" t="s">
        <v>93</v>
      </c>
    </row>
    <row r="6" spans="1:16" ht="24.75" customHeight="1" x14ac:dyDescent="0.25">
      <c r="A6" s="478"/>
      <c r="B6" s="479"/>
      <c r="C6" s="500" t="s">
        <v>95</v>
      </c>
      <c r="D6" s="500" t="s">
        <v>115</v>
      </c>
      <c r="E6" s="500" t="s">
        <v>116</v>
      </c>
      <c r="F6" s="500" t="s">
        <v>96</v>
      </c>
      <c r="G6" s="500" t="s">
        <v>91</v>
      </c>
      <c r="H6" s="459"/>
      <c r="I6" s="480" t="s">
        <v>95</v>
      </c>
      <c r="J6" s="480" t="s">
        <v>115</v>
      </c>
      <c r="K6" s="480" t="s">
        <v>116</v>
      </c>
      <c r="L6" s="480" t="s">
        <v>96</v>
      </c>
      <c r="M6" s="480" t="s">
        <v>91</v>
      </c>
      <c r="N6" s="460"/>
      <c r="O6" s="500" t="s">
        <v>73</v>
      </c>
      <c r="P6" s="136"/>
    </row>
    <row r="7" spans="1:16" ht="18" customHeight="1" x14ac:dyDescent="0.25">
      <c r="A7" s="536" t="s">
        <v>190</v>
      </c>
      <c r="B7" s="479"/>
      <c r="C7" s="490">
        <v>332.48840621202277</v>
      </c>
      <c r="D7" s="490">
        <v>31.282147492393985</v>
      </c>
      <c r="E7" s="490">
        <v>89.853582570729003</v>
      </c>
      <c r="F7" s="490">
        <v>36.729062245668239</v>
      </c>
      <c r="G7" s="490">
        <v>490.35319852081392</v>
      </c>
      <c r="H7" s="459"/>
      <c r="I7" s="490">
        <v>309.49911055917784</v>
      </c>
      <c r="J7" s="490">
        <v>26.421695735205009</v>
      </c>
      <c r="K7" s="490">
        <v>87.595941638660008</v>
      </c>
      <c r="L7" s="490">
        <v>35.240701080327</v>
      </c>
      <c r="M7" s="490">
        <v>458.75744901336986</v>
      </c>
      <c r="N7" s="460"/>
      <c r="O7" s="461">
        <v>6.8872450083144576E-2</v>
      </c>
      <c r="P7" s="136"/>
    </row>
    <row r="8" spans="1:16" ht="18" customHeight="1" x14ac:dyDescent="0.25">
      <c r="A8" s="482" t="s">
        <v>82</v>
      </c>
      <c r="B8" s="479"/>
      <c r="C8" s="537">
        <v>41.309089226057331</v>
      </c>
      <c r="D8" s="537">
        <v>2.3503810909976108</v>
      </c>
      <c r="E8" s="537">
        <v>0</v>
      </c>
      <c r="F8" s="537">
        <v>2.2247892704556569</v>
      </c>
      <c r="G8" s="538">
        <v>45.884259587510599</v>
      </c>
      <c r="H8" s="467"/>
      <c r="I8" s="537">
        <v>35.330641693699043</v>
      </c>
      <c r="J8" s="537">
        <v>1.6000591001364388</v>
      </c>
      <c r="K8" s="537">
        <v>0</v>
      </c>
      <c r="L8" s="537">
        <v>2.2783403193772176</v>
      </c>
      <c r="M8" s="538">
        <v>39.209041113212699</v>
      </c>
      <c r="N8" s="460"/>
      <c r="O8" s="462">
        <v>0.17024691970976247</v>
      </c>
      <c r="P8" s="136"/>
    </row>
    <row r="9" spans="1:16" ht="18" customHeight="1" thickBot="1" x14ac:dyDescent="0.3">
      <c r="A9" s="483" t="s">
        <v>166</v>
      </c>
      <c r="B9" s="479"/>
      <c r="C9" s="463">
        <v>35.5788571802806</v>
      </c>
      <c r="D9" s="463">
        <v>1.5904884303186315</v>
      </c>
      <c r="E9" s="463">
        <v>1.0153872002863682</v>
      </c>
      <c r="F9" s="463">
        <v>5.4203391283200038</v>
      </c>
      <c r="G9" s="463">
        <v>43.605071939205601</v>
      </c>
      <c r="H9" s="459"/>
      <c r="I9" s="463">
        <v>31.589752304620141</v>
      </c>
      <c r="J9" s="463">
        <v>1.8002125901181276</v>
      </c>
      <c r="K9" s="495">
        <v>0.40561506759687155</v>
      </c>
      <c r="L9" s="463">
        <v>5.6218249676480028</v>
      </c>
      <c r="M9" s="463">
        <v>39.417404929983142</v>
      </c>
      <c r="N9" s="460"/>
      <c r="O9" s="464">
        <v>0.10623903366193144</v>
      </c>
      <c r="P9" s="136"/>
    </row>
    <row r="10" spans="1:16" ht="18" customHeight="1" thickBot="1" x14ac:dyDescent="0.3">
      <c r="A10" s="484" t="s">
        <v>5</v>
      </c>
      <c r="B10" s="485"/>
      <c r="C10" s="465">
        <v>409.37635261836067</v>
      </c>
      <c r="D10" s="465">
        <v>35.223017013710226</v>
      </c>
      <c r="E10" s="465">
        <v>90.868969771015372</v>
      </c>
      <c r="F10" s="465">
        <v>44.3741906444439</v>
      </c>
      <c r="G10" s="466">
        <v>579.84253004753009</v>
      </c>
      <c r="H10" s="467"/>
      <c r="I10" s="465">
        <v>376.41950455749708</v>
      </c>
      <c r="J10" s="465">
        <v>29.821967425459576</v>
      </c>
      <c r="K10" s="468">
        <v>88.001556706256878</v>
      </c>
      <c r="L10" s="465">
        <v>43.140866367352217</v>
      </c>
      <c r="M10" s="465">
        <v>537.38389505656585</v>
      </c>
      <c r="N10" s="469"/>
      <c r="O10" s="470">
        <v>7.9009876145422986E-2</v>
      </c>
      <c r="P10" s="136"/>
    </row>
    <row r="11" spans="1:16" ht="18" customHeight="1" x14ac:dyDescent="0.25">
      <c r="A11" s="481" t="s">
        <v>77</v>
      </c>
      <c r="B11" s="486"/>
      <c r="C11" s="494">
        <v>66.023089853118051</v>
      </c>
      <c r="D11" s="494">
        <v>10.581996112269</v>
      </c>
      <c r="E11" s="494">
        <v>4.052724904554001</v>
      </c>
      <c r="F11" s="494">
        <v>7.6500330946839457</v>
      </c>
      <c r="G11" s="490">
        <v>88.307843964624993</v>
      </c>
      <c r="H11" s="459"/>
      <c r="I11" s="494">
        <v>61.369110406449956</v>
      </c>
      <c r="J11" s="494">
        <v>8.7691832061100197</v>
      </c>
      <c r="K11" s="494">
        <v>3.2988995172960007</v>
      </c>
      <c r="L11" s="494">
        <v>7.0522356466459799</v>
      </c>
      <c r="M11" s="494">
        <v>80.489428776501967</v>
      </c>
      <c r="N11" s="460"/>
      <c r="O11" s="471">
        <v>9.7135925884537233E-2</v>
      </c>
      <c r="P11" s="136"/>
    </row>
    <row r="12" spans="1:16" ht="18" customHeight="1" x14ac:dyDescent="0.25">
      <c r="A12" s="487" t="s">
        <v>165</v>
      </c>
      <c r="B12" s="486"/>
      <c r="C12" s="472">
        <v>240.14358379299995</v>
      </c>
      <c r="D12" s="472">
        <v>20.768508612999998</v>
      </c>
      <c r="E12" s="472">
        <v>2.7389253610000002</v>
      </c>
      <c r="F12" s="472">
        <v>24.550593002999999</v>
      </c>
      <c r="G12" s="472">
        <v>288.20161076999995</v>
      </c>
      <c r="H12" s="459"/>
      <c r="I12" s="490">
        <v>218.34677460900005</v>
      </c>
      <c r="J12" s="490">
        <v>19.412842386000005</v>
      </c>
      <c r="K12" s="490">
        <v>2.6714050220000001</v>
      </c>
      <c r="L12" s="490">
        <v>20.504093399000052</v>
      </c>
      <c r="M12" s="490">
        <v>260.93511541600009</v>
      </c>
      <c r="N12" s="460"/>
      <c r="O12" s="462">
        <v>0.10449530838549581</v>
      </c>
      <c r="P12" s="136"/>
    </row>
    <row r="13" spans="1:16" ht="18" customHeight="1" x14ac:dyDescent="0.25">
      <c r="A13" s="488" t="s">
        <v>79</v>
      </c>
      <c r="B13" s="486"/>
      <c r="C13" s="472">
        <v>29.427387772856203</v>
      </c>
      <c r="D13" s="472">
        <v>5.1633708741853859</v>
      </c>
      <c r="E13" s="472">
        <v>2.0362907370999999</v>
      </c>
      <c r="F13" s="472">
        <v>3.0211446452009052</v>
      </c>
      <c r="G13" s="472">
        <v>39.648194029342491</v>
      </c>
      <c r="H13" s="459"/>
      <c r="I13" s="472">
        <v>35.868391646966778</v>
      </c>
      <c r="J13" s="472">
        <v>5.5196409918209284</v>
      </c>
      <c r="K13" s="472">
        <v>1.4165704770800001</v>
      </c>
      <c r="L13" s="472">
        <v>4.8825073775728898</v>
      </c>
      <c r="M13" s="472">
        <v>47.687110493440599</v>
      </c>
      <c r="N13" s="460"/>
      <c r="O13" s="462">
        <v>-0.16857629621328951</v>
      </c>
      <c r="P13" s="136"/>
    </row>
    <row r="14" spans="1:16" ht="18" customHeight="1" thickBot="1" x14ac:dyDescent="0.3">
      <c r="A14" s="489" t="s">
        <v>84</v>
      </c>
      <c r="B14" s="486"/>
      <c r="C14" s="472">
        <v>10.051025922831437</v>
      </c>
      <c r="D14" s="472">
        <v>1.8381519480640238</v>
      </c>
      <c r="E14" s="472">
        <v>0</v>
      </c>
      <c r="F14" s="472">
        <v>0.74333027815069297</v>
      </c>
      <c r="G14" s="472">
        <v>12.632508149046153</v>
      </c>
      <c r="H14" s="459"/>
      <c r="I14" s="472">
        <v>10.364667207761556</v>
      </c>
      <c r="J14" s="472">
        <v>2.0862223265866078</v>
      </c>
      <c r="K14" s="472" t="s">
        <v>194</v>
      </c>
      <c r="L14" s="472">
        <v>0.65455734468180504</v>
      </c>
      <c r="M14" s="472">
        <v>13.105446879029969</v>
      </c>
      <c r="N14" s="460"/>
      <c r="O14" s="462">
        <v>-3.608718835376501E-2</v>
      </c>
      <c r="P14" s="136"/>
    </row>
    <row r="15" spans="1:16" ht="18" customHeight="1" thickBot="1" x14ac:dyDescent="0.3">
      <c r="A15" s="484" t="s">
        <v>6</v>
      </c>
      <c r="B15" s="485"/>
      <c r="C15" s="466">
        <v>345.64508734180566</v>
      </c>
      <c r="D15" s="466">
        <v>38.352027547518404</v>
      </c>
      <c r="E15" s="466">
        <v>8.8279410026540006</v>
      </c>
      <c r="F15" s="466">
        <v>35.965101021035544</v>
      </c>
      <c r="G15" s="466">
        <v>428.79015691301362</v>
      </c>
      <c r="H15" s="467"/>
      <c r="I15" s="466">
        <v>325.94894387017837</v>
      </c>
      <c r="J15" s="466">
        <v>35.787888910517559</v>
      </c>
      <c r="K15" s="466">
        <v>7.3868750163760009</v>
      </c>
      <c r="L15" s="466">
        <v>33.093393767900729</v>
      </c>
      <c r="M15" s="466">
        <v>402.21710156497267</v>
      </c>
      <c r="N15" s="469"/>
      <c r="O15" s="470">
        <v>6.6066448305277747E-2</v>
      </c>
      <c r="P15" s="136"/>
    </row>
    <row r="16" spans="1:16" ht="19.149999999999999" customHeight="1" thickBot="1" x14ac:dyDescent="0.3">
      <c r="A16" s="501" t="s">
        <v>92</v>
      </c>
      <c r="B16" s="506"/>
      <c r="C16" s="473">
        <v>755.02143996016639</v>
      </c>
      <c r="D16" s="473">
        <v>73.575044561228623</v>
      </c>
      <c r="E16" s="473">
        <v>99.696910773669373</v>
      </c>
      <c r="F16" s="473">
        <v>80.339291665479436</v>
      </c>
      <c r="G16" s="473">
        <v>1008.6326869605439</v>
      </c>
      <c r="H16" s="459"/>
      <c r="I16" s="473">
        <v>702.3684484276755</v>
      </c>
      <c r="J16" s="473">
        <v>65.609856335977128</v>
      </c>
      <c r="K16" s="473">
        <v>95.388431722632873</v>
      </c>
      <c r="L16" s="473">
        <v>76.234260135252953</v>
      </c>
      <c r="M16" s="473">
        <v>939.60099662153846</v>
      </c>
      <c r="N16" s="460"/>
      <c r="O16" s="474">
        <v>7.346915402092824E-2</v>
      </c>
      <c r="P16" s="136"/>
    </row>
    <row r="17" spans="1:16" ht="15" customHeight="1" x14ac:dyDescent="0.25">
      <c r="A17" s="138"/>
      <c r="B17" s="138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6"/>
    </row>
    <row r="18" spans="1:16" ht="15" customHeight="1" x14ac:dyDescent="0.2">
      <c r="A18" s="140" t="s">
        <v>129</v>
      </c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6"/>
    </row>
    <row r="19" spans="1:16" ht="17.25" customHeight="1" x14ac:dyDescent="0.2">
      <c r="A19" s="140" t="s">
        <v>130</v>
      </c>
      <c r="B19" s="13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6" ht="23.25" customHeight="1" x14ac:dyDescent="0.25"/>
    <row r="21" spans="1:16" ht="18" customHeight="1" x14ac:dyDescent="0.25">
      <c r="A21" s="498" t="s">
        <v>131</v>
      </c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</row>
    <row r="22" spans="1:16" ht="18" customHeight="1" thickBot="1" x14ac:dyDescent="0.3">
      <c r="A22" s="475"/>
      <c r="B22" s="459"/>
      <c r="C22" s="570" t="s">
        <v>178</v>
      </c>
      <c r="D22" s="570"/>
      <c r="E22" s="570"/>
      <c r="F22" s="570"/>
      <c r="G22" s="570"/>
      <c r="H22" s="459"/>
      <c r="I22" s="571" t="s">
        <v>168</v>
      </c>
      <c r="J22" s="571"/>
      <c r="K22" s="571"/>
      <c r="L22" s="571"/>
      <c r="M22" s="571"/>
      <c r="N22" s="476"/>
      <c r="O22" s="477" t="s">
        <v>93</v>
      </c>
      <c r="P22" s="136"/>
    </row>
    <row r="23" spans="1:16" ht="18" customHeight="1" x14ac:dyDescent="0.25">
      <c r="A23" s="478"/>
      <c r="B23" s="479"/>
      <c r="C23" s="500" t="s">
        <v>95</v>
      </c>
      <c r="D23" s="573" t="s">
        <v>132</v>
      </c>
      <c r="E23" s="573"/>
      <c r="F23" s="500" t="s">
        <v>96</v>
      </c>
      <c r="G23" s="500" t="s">
        <v>91</v>
      </c>
      <c r="H23" s="459"/>
      <c r="I23" s="480" t="s">
        <v>95</v>
      </c>
      <c r="J23" s="573" t="s">
        <v>132</v>
      </c>
      <c r="K23" s="573"/>
      <c r="L23" s="480" t="s">
        <v>96</v>
      </c>
      <c r="M23" s="480" t="s">
        <v>91</v>
      </c>
      <c r="N23" s="460"/>
      <c r="O23" s="500" t="s">
        <v>73</v>
      </c>
      <c r="P23" s="136"/>
    </row>
    <row r="24" spans="1:16" s="144" customFormat="1" ht="18" customHeight="1" x14ac:dyDescent="0.25">
      <c r="A24" s="536" t="s">
        <v>190</v>
      </c>
      <c r="B24" s="479"/>
      <c r="C24" s="490">
        <v>1867.4851072632114</v>
      </c>
      <c r="D24" s="574">
        <v>218.955490986</v>
      </c>
      <c r="E24" s="574">
        <v>1765.152139162064</v>
      </c>
      <c r="F24" s="490">
        <v>260.60668243441648</v>
      </c>
      <c r="G24" s="490">
        <v>2347.0472806836278</v>
      </c>
      <c r="H24" s="459"/>
      <c r="I24" s="490">
        <v>1765.152139162064</v>
      </c>
      <c r="J24" s="574">
        <v>191.32126791336501</v>
      </c>
      <c r="K24" s="574">
        <v>1765.152139162064</v>
      </c>
      <c r="L24" s="490">
        <v>254.723532924571</v>
      </c>
      <c r="M24" s="490">
        <v>2211.1969400000003</v>
      </c>
      <c r="N24" s="460"/>
      <c r="O24" s="461">
        <v>6.1437467747050833E-2</v>
      </c>
      <c r="P24" s="137"/>
    </row>
    <row r="25" spans="1:16" ht="18" customHeight="1" x14ac:dyDescent="0.25">
      <c r="A25" s="482" t="s">
        <v>82</v>
      </c>
      <c r="B25" s="479"/>
      <c r="C25" s="537">
        <v>307.69483877256005</v>
      </c>
      <c r="D25" s="576">
        <v>15.746099999958</v>
      </c>
      <c r="E25" s="576">
        <v>216.32425384993297</v>
      </c>
      <c r="F25" s="537">
        <v>22.870461641732003</v>
      </c>
      <c r="G25" s="539">
        <v>346.31140041425004</v>
      </c>
      <c r="H25" s="467"/>
      <c r="I25" s="537">
        <v>267.21874486368</v>
      </c>
      <c r="J25" s="576">
        <v>13.332800000072002</v>
      </c>
      <c r="K25" s="576">
        <v>216.32425384993297</v>
      </c>
      <c r="L25" s="537">
        <v>22.654536430831001</v>
      </c>
      <c r="M25" s="539">
        <v>303.20608129458299</v>
      </c>
      <c r="N25" s="460"/>
      <c r="O25" s="462">
        <v>0.1421650876381586</v>
      </c>
      <c r="P25" s="136"/>
    </row>
    <row r="26" spans="1:16" ht="18" customHeight="1" thickBot="1" x14ac:dyDescent="0.3">
      <c r="A26" s="483" t="s">
        <v>166</v>
      </c>
      <c r="B26" s="479"/>
      <c r="C26" s="495">
        <v>256.25662885979807</v>
      </c>
      <c r="D26" s="575">
        <v>15.224378000985999</v>
      </c>
      <c r="E26" s="575">
        <v>1548.827885312131</v>
      </c>
      <c r="F26" s="491">
        <v>77.1221916896029</v>
      </c>
      <c r="G26" s="491">
        <v>348.60319855038699</v>
      </c>
      <c r="H26" s="459"/>
      <c r="I26" s="491">
        <v>235.72554324754788</v>
      </c>
      <c r="J26" s="575">
        <v>13.239047998437997</v>
      </c>
      <c r="K26" s="575">
        <v>1548.827885312131</v>
      </c>
      <c r="L26" s="491">
        <v>63.449412189844992</v>
      </c>
      <c r="M26" s="491">
        <v>312.41400343583086</v>
      </c>
      <c r="N26" s="460"/>
      <c r="O26" s="464">
        <v>0.1158373015183658</v>
      </c>
      <c r="P26" s="136"/>
    </row>
    <row r="27" spans="1:16" ht="18" customHeight="1" thickBot="1" x14ac:dyDescent="0.3">
      <c r="A27" s="484" t="s">
        <v>5</v>
      </c>
      <c r="B27" s="485"/>
      <c r="C27" s="492">
        <v>2431.4365748955693</v>
      </c>
      <c r="D27" s="577">
        <v>249.92596898694399</v>
      </c>
      <c r="E27" s="577">
        <v>2268.0964272732917</v>
      </c>
      <c r="F27" s="493">
        <v>337.7288741240194</v>
      </c>
      <c r="G27" s="493">
        <v>3019.0914180065329</v>
      </c>
      <c r="H27" s="467"/>
      <c r="I27" s="492">
        <v>2268.0964272732917</v>
      </c>
      <c r="J27" s="578">
        <v>217.89311591187501</v>
      </c>
      <c r="K27" s="578">
        <v>2268.0964272732917</v>
      </c>
      <c r="L27" s="493">
        <v>340.827481545247</v>
      </c>
      <c r="M27" s="493">
        <v>2826.8170247304138</v>
      </c>
      <c r="N27" s="469"/>
      <c r="O27" s="470">
        <v>6.8017983333907406E-2</v>
      </c>
      <c r="P27" s="136"/>
    </row>
    <row r="28" spans="1:16" ht="18" customHeight="1" x14ac:dyDescent="0.25">
      <c r="A28" s="481" t="s">
        <v>77</v>
      </c>
      <c r="B28" s="486"/>
      <c r="C28" s="490">
        <v>479.18312233316908</v>
      </c>
      <c r="D28" s="574">
        <v>109.06193379188099</v>
      </c>
      <c r="E28" s="574">
        <v>448.12122759157711</v>
      </c>
      <c r="F28" s="494">
        <v>65.504826568474002</v>
      </c>
      <c r="G28" s="494">
        <v>653.749882693524</v>
      </c>
      <c r="H28" s="459"/>
      <c r="I28" s="490">
        <v>448.12122759157711</v>
      </c>
      <c r="J28" s="579">
        <v>91.578045261946997</v>
      </c>
      <c r="K28" s="579">
        <v>448.12122759157711</v>
      </c>
      <c r="L28" s="494">
        <v>77.606232146476003</v>
      </c>
      <c r="M28" s="494">
        <v>617.30550500000015</v>
      </c>
      <c r="N28" s="460"/>
      <c r="O28" s="471">
        <v>5.9037830374643718E-2</v>
      </c>
      <c r="P28" s="136"/>
    </row>
    <row r="29" spans="1:16" ht="18" customHeight="1" x14ac:dyDescent="0.25">
      <c r="A29" s="487" t="s">
        <v>165</v>
      </c>
      <c r="B29" s="486"/>
      <c r="C29" s="490">
        <v>1560.4906046410001</v>
      </c>
      <c r="D29" s="574">
        <v>180.087902364</v>
      </c>
      <c r="E29" s="574">
        <v>1403.0560504709997</v>
      </c>
      <c r="F29" s="490">
        <v>274.42497556500001</v>
      </c>
      <c r="G29" s="490">
        <v>2015.0034825700002</v>
      </c>
      <c r="H29" s="459"/>
      <c r="I29" s="490">
        <v>1403.0560504709997</v>
      </c>
      <c r="J29" s="574">
        <v>170.226491358</v>
      </c>
      <c r="K29" s="574">
        <v>1403.0560504709997</v>
      </c>
      <c r="L29" s="490">
        <v>226.35891465000029</v>
      </c>
      <c r="M29" s="490">
        <v>1799.641456479</v>
      </c>
      <c r="N29" s="460"/>
      <c r="O29" s="462">
        <v>0.11966940710087681</v>
      </c>
      <c r="P29" s="136"/>
    </row>
    <row r="30" spans="1:16" ht="18" customHeight="1" x14ac:dyDescent="0.25">
      <c r="A30" s="488" t="s">
        <v>79</v>
      </c>
      <c r="B30" s="486"/>
      <c r="C30" s="490">
        <v>148.66517845999999</v>
      </c>
      <c r="D30" s="574">
        <v>32.338706999999999</v>
      </c>
      <c r="E30" s="574">
        <v>183.35006225999996</v>
      </c>
      <c r="F30" s="490">
        <v>26.697996120000038</v>
      </c>
      <c r="G30" s="490">
        <v>207.70188158000002</v>
      </c>
      <c r="H30" s="459"/>
      <c r="I30" s="490">
        <v>183.35006225999996</v>
      </c>
      <c r="J30" s="574">
        <v>34.823293999999997</v>
      </c>
      <c r="K30" s="574">
        <v>183.35006225999996</v>
      </c>
      <c r="L30" s="490">
        <v>41.42277</v>
      </c>
      <c r="M30" s="490">
        <v>259.59612625999995</v>
      </c>
      <c r="N30" s="460"/>
      <c r="O30" s="462">
        <v>-0.19990377139921167</v>
      </c>
      <c r="P30" s="136"/>
    </row>
    <row r="31" spans="1:16" ht="18" customHeight="1" thickBot="1" x14ac:dyDescent="0.3">
      <c r="A31" s="489" t="s">
        <v>84</v>
      </c>
      <c r="B31" s="486"/>
      <c r="C31" s="495">
        <v>48.841570310000002</v>
      </c>
      <c r="D31" s="582">
        <v>7.1724509999999997</v>
      </c>
      <c r="E31" s="582">
        <v>50.272860269999995</v>
      </c>
      <c r="F31" s="491">
        <v>6.4425580699999916</v>
      </c>
      <c r="G31" s="495">
        <v>62.456579379999994</v>
      </c>
      <c r="H31" s="459"/>
      <c r="I31" s="495">
        <v>50.272860269999995</v>
      </c>
      <c r="J31" s="575">
        <v>7.9759859999999998</v>
      </c>
      <c r="K31" s="575">
        <v>50.272860269999995</v>
      </c>
      <c r="L31" s="491">
        <v>5.6774040000000001</v>
      </c>
      <c r="M31" s="495">
        <v>63.926250269999997</v>
      </c>
      <c r="N31" s="460"/>
      <c r="O31" s="462">
        <v>-2.2990100057373564E-2</v>
      </c>
      <c r="P31" s="136"/>
    </row>
    <row r="32" spans="1:16" ht="17.45" customHeight="1" thickBot="1" x14ac:dyDescent="0.3">
      <c r="A32" s="484" t="s">
        <v>6</v>
      </c>
      <c r="B32" s="485"/>
      <c r="C32" s="492">
        <v>2237.1804757441691</v>
      </c>
      <c r="D32" s="575">
        <v>328.66099415588099</v>
      </c>
      <c r="E32" s="575">
        <v>2084.8002005925769</v>
      </c>
      <c r="F32" s="492">
        <v>373.07035632347407</v>
      </c>
      <c r="G32" s="491">
        <v>2938.9118262235243</v>
      </c>
      <c r="H32" s="467"/>
      <c r="I32" s="492">
        <v>2084.8002005925764</v>
      </c>
      <c r="J32" s="578">
        <v>304.60381661994694</v>
      </c>
      <c r="K32" s="578">
        <v>2084.8002005925769</v>
      </c>
      <c r="L32" s="493">
        <v>351.06532079647633</v>
      </c>
      <c r="M32" s="492">
        <v>2740.4693380089998</v>
      </c>
      <c r="N32" s="469"/>
      <c r="O32" s="470">
        <v>7.241186225374685E-2</v>
      </c>
    </row>
    <row r="33" spans="1:15" ht="24.95" customHeight="1" thickBot="1" x14ac:dyDescent="0.3">
      <c r="A33" s="501" t="s">
        <v>92</v>
      </c>
      <c r="B33" s="506"/>
      <c r="C33" s="473">
        <v>4668.6170506397384</v>
      </c>
      <c r="D33" s="580">
        <v>578.58696314282497</v>
      </c>
      <c r="E33" s="580">
        <v>4352.8966278658681</v>
      </c>
      <c r="F33" s="473">
        <v>710.79923044749353</v>
      </c>
      <c r="G33" s="496">
        <v>5958.0032442300571</v>
      </c>
      <c r="H33" s="459"/>
      <c r="I33" s="473">
        <v>4352.8966278658681</v>
      </c>
      <c r="J33" s="580">
        <v>522.49693253182193</v>
      </c>
      <c r="K33" s="580">
        <v>4352.8966278658681</v>
      </c>
      <c r="L33" s="497">
        <v>691.89280234172338</v>
      </c>
      <c r="M33" s="473">
        <v>5567.2863627394136</v>
      </c>
      <c r="N33" s="460"/>
      <c r="O33" s="474">
        <v>7.0180848627730663E-2</v>
      </c>
    </row>
    <row r="34" spans="1:15" ht="18" customHeight="1" x14ac:dyDescent="0.25">
      <c r="K34" s="581"/>
      <c r="L34" s="581"/>
    </row>
    <row r="35" spans="1:15" ht="18" customHeight="1" x14ac:dyDescent="0.25">
      <c r="A35" s="498" t="s">
        <v>94</v>
      </c>
      <c r="B35" s="498"/>
      <c r="C35" s="498"/>
      <c r="D35" s="498"/>
      <c r="E35" s="498"/>
      <c r="F35" s="145"/>
      <c r="G35" s="145"/>
      <c r="H35" s="145"/>
      <c r="I35" s="145"/>
      <c r="J35" s="145"/>
      <c r="K35" s="145"/>
      <c r="L35" s="145"/>
      <c r="M35" s="145"/>
      <c r="N35" s="145"/>
      <c r="O35" s="145"/>
    </row>
    <row r="36" spans="1:15" ht="25.5" customHeight="1" thickBot="1" x14ac:dyDescent="0.3">
      <c r="A36" s="507" t="s">
        <v>10</v>
      </c>
      <c r="B36" s="508"/>
      <c r="C36" s="509" t="s">
        <v>178</v>
      </c>
      <c r="D36" s="510" t="s">
        <v>168</v>
      </c>
      <c r="E36" s="511" t="s">
        <v>73</v>
      </c>
    </row>
    <row r="37" spans="1:15" ht="18" customHeight="1" x14ac:dyDescent="0.25">
      <c r="A37" s="512" t="s">
        <v>76</v>
      </c>
      <c r="B37" s="135"/>
      <c r="C37" s="513">
        <v>30854.066473449999</v>
      </c>
      <c r="D37" s="514">
        <v>27228.9857711</v>
      </c>
      <c r="E37" s="147">
        <v>0.13313315203232978</v>
      </c>
    </row>
    <row r="38" spans="1:15" ht="18" customHeight="1" x14ac:dyDescent="0.25">
      <c r="A38" s="515" t="s">
        <v>82</v>
      </c>
      <c r="B38" s="135"/>
      <c r="C38" s="146">
        <v>3398.038463957263</v>
      </c>
      <c r="D38" s="516">
        <v>3017.4807081859744</v>
      </c>
      <c r="E38" s="517">
        <v>0.12611770963071689</v>
      </c>
    </row>
    <row r="39" spans="1:15" ht="18" customHeight="1" thickBot="1" x14ac:dyDescent="0.3">
      <c r="A39" s="518" t="s">
        <v>166</v>
      </c>
      <c r="B39" s="135"/>
      <c r="C39" s="519">
        <v>3592.1267783548592</v>
      </c>
      <c r="D39" s="519">
        <v>3370.9963267571529</v>
      </c>
      <c r="E39" s="520">
        <v>6.5597950921065129E-2</v>
      </c>
    </row>
    <row r="40" spans="1:15" ht="18" customHeight="1" thickBot="1" x14ac:dyDescent="0.3">
      <c r="A40" s="521" t="s">
        <v>5</v>
      </c>
      <c r="B40" s="522"/>
      <c r="C40" s="523">
        <v>37844.231715762122</v>
      </c>
      <c r="D40" s="524">
        <v>33617.462806043128</v>
      </c>
      <c r="E40" s="525">
        <v>0.12573134784458451</v>
      </c>
    </row>
    <row r="41" spans="1:15" ht="18" customHeight="1" x14ac:dyDescent="0.25">
      <c r="A41" s="515" t="s">
        <v>77</v>
      </c>
      <c r="B41" s="135"/>
      <c r="C41" s="513">
        <v>4883.6043400279841</v>
      </c>
      <c r="D41" s="514">
        <v>3743.6261785806601</v>
      </c>
      <c r="E41" s="526">
        <v>0.30451175065762826</v>
      </c>
    </row>
    <row r="42" spans="1:15" ht="18" customHeight="1" x14ac:dyDescent="0.25">
      <c r="A42" s="487" t="s">
        <v>191</v>
      </c>
      <c r="B42" s="135"/>
      <c r="C42" s="146">
        <v>17836.665717467604</v>
      </c>
      <c r="D42" s="516">
        <v>15968.863990505128</v>
      </c>
      <c r="E42" s="517">
        <v>0.11696522232721418</v>
      </c>
    </row>
    <row r="43" spans="1:15" ht="18" customHeight="1" x14ac:dyDescent="0.25">
      <c r="A43" s="487" t="s">
        <v>79</v>
      </c>
      <c r="B43" s="135"/>
      <c r="C43" s="527">
        <v>2149.5456345073521</v>
      </c>
      <c r="D43" s="516">
        <v>2899.9497386300613</v>
      </c>
      <c r="E43" s="517">
        <v>-0.25876452068345179</v>
      </c>
    </row>
    <row r="44" spans="1:15" ht="17.45" customHeight="1" thickBot="1" x14ac:dyDescent="0.3">
      <c r="A44" s="515" t="s">
        <v>84</v>
      </c>
      <c r="B44" s="135"/>
      <c r="C44" s="528">
        <v>1088.5587137224495</v>
      </c>
      <c r="D44" s="519">
        <v>1127.4946697563325</v>
      </c>
      <c r="E44" s="520">
        <v>-3.4533161954812264E-2</v>
      </c>
    </row>
    <row r="45" spans="1:15" ht="21" customHeight="1" thickBot="1" x14ac:dyDescent="0.3">
      <c r="A45" s="529" t="s">
        <v>6</v>
      </c>
      <c r="B45" s="522"/>
      <c r="C45" s="523">
        <v>25958.37440572539</v>
      </c>
      <c r="D45" s="530">
        <v>23739.934577472181</v>
      </c>
      <c r="E45" s="531">
        <v>9.3447596538803523E-2</v>
      </c>
      <c r="G45" s="139"/>
    </row>
    <row r="46" spans="1:15" ht="19.899999999999999" customHeight="1" thickBot="1" x14ac:dyDescent="0.3">
      <c r="A46" s="501" t="s">
        <v>92</v>
      </c>
      <c r="B46" s="532"/>
      <c r="C46" s="533">
        <v>63802.606121487508</v>
      </c>
      <c r="D46" s="534">
        <v>57357.397383515308</v>
      </c>
      <c r="E46" s="535">
        <v>0.11236926764436084</v>
      </c>
      <c r="F46" s="118"/>
    </row>
    <row r="47" spans="1:15" ht="11.1" customHeight="1" x14ac:dyDescent="0.25">
      <c r="C47" s="118"/>
      <c r="D47" s="118"/>
      <c r="E47" s="118"/>
      <c r="F47" s="118"/>
    </row>
    <row r="48" spans="1:15" ht="15.6" customHeight="1" x14ac:dyDescent="0.2">
      <c r="A48" s="140" t="s">
        <v>189</v>
      </c>
      <c r="C48" s="118"/>
      <c r="D48" s="118"/>
      <c r="E48" s="118"/>
    </row>
    <row r="49" spans="1:1" ht="13.9" customHeight="1" x14ac:dyDescent="0.2">
      <c r="A49" s="140" t="s">
        <v>192</v>
      </c>
    </row>
    <row r="50" spans="1:1" ht="11.1" customHeight="1" x14ac:dyDescent="0.25">
      <c r="A50" s="148"/>
    </row>
  </sheetData>
  <mergeCells count="30">
    <mergeCell ref="D33:E33"/>
    <mergeCell ref="J33:K33"/>
    <mergeCell ref="K34:L34"/>
    <mergeCell ref="D30:E30"/>
    <mergeCell ref="J30:K30"/>
    <mergeCell ref="D31:E31"/>
    <mergeCell ref="J31:K31"/>
    <mergeCell ref="D32:E32"/>
    <mergeCell ref="J32:K32"/>
    <mergeCell ref="D27:E27"/>
    <mergeCell ref="J27:K27"/>
    <mergeCell ref="D28:E28"/>
    <mergeCell ref="J28:K28"/>
    <mergeCell ref="D29:E29"/>
    <mergeCell ref="J29:K29"/>
    <mergeCell ref="D23:E23"/>
    <mergeCell ref="J23:K23"/>
    <mergeCell ref="D24:E24"/>
    <mergeCell ref="J24:K24"/>
    <mergeCell ref="D26:E26"/>
    <mergeCell ref="J26:K26"/>
    <mergeCell ref="D25:E25"/>
    <mergeCell ref="J25:K25"/>
    <mergeCell ref="C22:G22"/>
    <mergeCell ref="I22:M22"/>
    <mergeCell ref="A1:O1"/>
    <mergeCell ref="A2:O2"/>
    <mergeCell ref="A4:O4"/>
    <mergeCell ref="C5:G5"/>
    <mergeCell ref="I5:M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Carátula</vt:lpstr>
      <vt:lpstr>Resumen por división</vt:lpstr>
      <vt:lpstr>Balance Consolidado</vt:lpstr>
      <vt:lpstr>KOF Consolidado</vt:lpstr>
      <vt:lpstr>Div Mex&amp;CA</vt:lpstr>
      <vt:lpstr>Div Sud</vt:lpstr>
      <vt:lpstr>Macroeconómicos</vt:lpstr>
      <vt:lpstr>Volumen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bryan.carlson@kof.com.mx</dc:creator>
  <cp:lastModifiedBy>Aranzabal Stenner, Marene</cp:lastModifiedBy>
  <dcterms:created xsi:type="dcterms:W3CDTF">2019-04-23T17:24:11Z</dcterms:created>
  <dcterms:modified xsi:type="dcterms:W3CDTF">2024-04-24T01:54:07Z</dcterms:modified>
</cp:coreProperties>
</file>