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embeddings/oleObject2.bin" ContentType="application/vnd.openxmlformats-officedocument.oleObject"/>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codeName="ThisWorkbook" defaultThemeVersion="124226"/>
  <mc:AlternateContent xmlns:mc="http://schemas.openxmlformats.org/markup-compatibility/2006">
    <mc:Choice Requires="x15">
      <x15ac:absPath xmlns:x15ac="http://schemas.microsoft.com/office/spreadsheetml/2010/11/ac" url="https://cocacolafemsa-my.sharepoint.com/personal/jorge_collazo_kof_com_mx/Documents/Investor Relations/Reportes Trimestrales/2025/1Q25/15. Formato PR/Financial Statements Valores/"/>
    </mc:Choice>
  </mc:AlternateContent>
  <xr:revisionPtr revIDLastSave="3" documentId="8_{8933BD6F-9F78-415C-B3BE-F9FCA7F0D4F6}" xr6:coauthVersionLast="47" xr6:coauthVersionMax="47" xr10:uidLastSave="{C56993DF-7995-43DB-8576-384E377802E5}"/>
  <bookViews>
    <workbookView xWindow="28680" yWindow="-120" windowWidth="29040" windowHeight="15720" tabRatio="807" xr2:uid="{00000000-000D-0000-FFFF-FFFF00000000}"/>
  </bookViews>
  <sheets>
    <sheet name="KOF Summary" sheetId="23" r:id="rId1"/>
    <sheet name="Division Summary" sheetId="24" r:id="rId2"/>
    <sheet name="Consolidated Balance" sheetId="21" r:id="rId3"/>
    <sheet name="FEMCO Comercial" sheetId="8" state="hidden" r:id="rId4"/>
    <sheet name="Consolidated Results KOF" sheetId="31" r:id="rId5"/>
    <sheet name="Division MX - CAM" sheetId="22" r:id="rId6"/>
    <sheet name="SA Division" sheetId="26" r:id="rId7"/>
    <sheet name="Macroeconomics" sheetId="27" r:id="rId8"/>
    <sheet name="Volume Q" sheetId="30" r:id="rId9"/>
    <sheet name="Volumen YTD" sheetId="34" state="hidden" r:id="rId10"/>
  </sheets>
  <definedNames>
    <definedName name="_xlnm.Print_Area" localSheetId="2">'Consolidated Balance'!$B$2:$K$47</definedName>
    <definedName name="_xlnm.Print_Area" localSheetId="4">'Consolidated Results KOF'!$A$1:$H$53</definedName>
    <definedName name="_xlnm.Print_Area" localSheetId="5">'Division MX - CAM'!$A$1:$H$27</definedName>
    <definedName name="_xlnm.Print_Area" localSheetId="3">'FEMCO Comercial'!$A$1:$O$35</definedName>
    <definedName name="ebitdaprom" localSheetId="2">#REF!,#REF!,#REF!,#REF!,#REF!,#REF!</definedName>
    <definedName name="ebitdaprom" localSheetId="4">#REF!,#REF!,#REF!,#REF!,#REF!,#REF!</definedName>
    <definedName name="ebitdaprom" localSheetId="5">#REF!,#REF!,#REF!,#REF!,#REF!,#REF!</definedName>
    <definedName name="ebitdaprom" localSheetId="9">#REF!,#REF!,#REF!,#REF!,#REF!,#REF!</definedName>
    <definedName name="ebitdaprom">#REF!,#REF!,#REF!,#REF!,#REF!,#REF!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9" i="30" l="1"/>
  <c r="G8" i="30"/>
  <c r="G25" i="30" l="1"/>
  <c r="D33" i="30"/>
  <c r="E33" i="30"/>
  <c r="A41" i="27" l="1"/>
  <c r="F21" i="21"/>
  <c r="F16" i="21"/>
  <c r="F15" i="21"/>
  <c r="F10" i="21"/>
  <c r="F9" i="21"/>
  <c r="L17" i="21"/>
  <c r="L12" i="21"/>
  <c r="L11" i="21"/>
  <c r="K20" i="26"/>
  <c r="D20" i="26"/>
  <c r="K19" i="26"/>
  <c r="K18" i="26"/>
  <c r="D14" i="26"/>
  <c r="D18" i="26"/>
  <c r="G9" i="26"/>
  <c r="M20" i="22"/>
  <c r="D16" i="22"/>
  <c r="M15" i="22"/>
  <c r="N14" i="22"/>
  <c r="G14" i="22"/>
  <c r="F13" i="22"/>
  <c r="K12" i="22"/>
  <c r="F14" i="22"/>
  <c r="G9" i="22"/>
  <c r="G36" i="31"/>
  <c r="G31" i="31"/>
  <c r="G29" i="31"/>
  <c r="G28" i="31"/>
  <c r="G27" i="31"/>
  <c r="G25" i="31"/>
  <c r="G23" i="31"/>
  <c r="G22" i="31"/>
  <c r="G21" i="31"/>
  <c r="D20" i="31"/>
  <c r="G17" i="31"/>
  <c r="D13" i="31"/>
  <c r="F20" i="31"/>
  <c r="D12" i="31"/>
  <c r="G9" i="31"/>
  <c r="G7" i="31"/>
  <c r="G31" i="30"/>
  <c r="G28" i="30"/>
  <c r="M15" i="30"/>
  <c r="G15" i="30"/>
  <c r="M13" i="30"/>
  <c r="G12" i="30"/>
  <c r="L16" i="30"/>
  <c r="M10" i="30"/>
  <c r="D16" i="30"/>
  <c r="M7" i="30"/>
  <c r="A33" i="34"/>
  <c r="A32" i="34"/>
  <c r="A31" i="34"/>
  <c r="A30" i="34"/>
  <c r="A29" i="34"/>
  <c r="A28" i="34"/>
  <c r="A27" i="34"/>
  <c r="A26" i="34"/>
  <c r="A25" i="34"/>
  <c r="A24" i="34"/>
  <c r="C22" i="34"/>
  <c r="A46" i="30"/>
  <c r="K33" i="30"/>
  <c r="A33" i="30"/>
  <c r="A32" i="30"/>
  <c r="A31" i="30"/>
  <c r="A30" i="30"/>
  <c r="M28" i="30"/>
  <c r="A28" i="30"/>
  <c r="A27" i="30"/>
  <c r="A26" i="30"/>
  <c r="O22" i="30"/>
  <c r="I22" i="30"/>
  <c r="D36" i="30" s="1"/>
  <c r="C22" i="30"/>
  <c r="C36" i="30" s="1"/>
  <c r="G11" i="30"/>
  <c r="K16" i="30"/>
  <c r="A38" i="27"/>
  <c r="A44" i="27"/>
  <c r="A43" i="27"/>
  <c r="A42" i="27"/>
  <c r="A40" i="27"/>
  <c r="A39" i="27"/>
  <c r="A37" i="27"/>
  <c r="A36" i="27"/>
  <c r="M20" i="26"/>
  <c r="D19" i="26"/>
  <c r="M18" i="26"/>
  <c r="F18" i="26"/>
  <c r="K16" i="26"/>
  <c r="F16" i="26"/>
  <c r="K15" i="26"/>
  <c r="F15" i="26"/>
  <c r="M14" i="26"/>
  <c r="K14" i="26"/>
  <c r="F14" i="26"/>
  <c r="K13" i="26"/>
  <c r="F13" i="26"/>
  <c r="K12" i="26"/>
  <c r="F12" i="26"/>
  <c r="F20" i="26"/>
  <c r="N9" i="26"/>
  <c r="L6" i="26"/>
  <c r="J6" i="26"/>
  <c r="E6" i="26"/>
  <c r="C6" i="26"/>
  <c r="J5" i="26"/>
  <c r="C5" i="26"/>
  <c r="F20" i="22"/>
  <c r="D20" i="22"/>
  <c r="K19" i="22"/>
  <c r="F19" i="22"/>
  <c r="D19" i="22"/>
  <c r="M18" i="22"/>
  <c r="K18" i="22"/>
  <c r="D18" i="22"/>
  <c r="D15" i="22"/>
  <c r="M14" i="22"/>
  <c r="K13" i="22"/>
  <c r="D13" i="22"/>
  <c r="M19" i="22"/>
  <c r="G12" i="22"/>
  <c r="F12" i="22"/>
  <c r="F18" i="22"/>
  <c r="D12" i="22"/>
  <c r="N9" i="22"/>
  <c r="G40" i="31"/>
  <c r="G37" i="31"/>
  <c r="E35" i="31"/>
  <c r="D35" i="31"/>
  <c r="F35" i="31" s="1"/>
  <c r="C35" i="31"/>
  <c r="D32" i="31"/>
  <c r="G18" i="31"/>
  <c r="F13" i="31"/>
  <c r="G13" i="31"/>
  <c r="F39" i="31"/>
  <c r="G11" i="31"/>
  <c r="G8" i="31"/>
  <c r="S34" i="8"/>
  <c r="R34" i="8"/>
  <c r="P34" i="8"/>
  <c r="P7" i="8"/>
  <c r="L6" i="8"/>
  <c r="J6" i="8"/>
  <c r="E6" i="8"/>
  <c r="C6" i="8"/>
  <c r="J5" i="8"/>
  <c r="C5" i="8"/>
  <c r="F40" i="21"/>
  <c r="L22" i="21"/>
  <c r="L21" i="21"/>
  <c r="L20" i="21"/>
  <c r="F20" i="21"/>
  <c r="L19" i="21"/>
  <c r="F19" i="21"/>
  <c r="F18" i="21"/>
  <c r="F17" i="21"/>
  <c r="L16" i="21"/>
  <c r="L15" i="21"/>
  <c r="L14" i="21"/>
  <c r="F13" i="21"/>
  <c r="F12" i="21"/>
  <c r="F11" i="21"/>
  <c r="L10" i="21"/>
  <c r="L9" i="21"/>
  <c r="L8" i="21"/>
  <c r="K6" i="21"/>
  <c r="J6" i="21"/>
  <c r="C11" i="23"/>
  <c r="F16" i="30" l="1"/>
  <c r="F33" i="30"/>
  <c r="J33" i="30"/>
  <c r="M29" i="30"/>
  <c r="E39" i="30"/>
  <c r="D18" i="31"/>
  <c r="D36" i="31"/>
  <c r="G14" i="31"/>
  <c r="G38" i="31"/>
  <c r="K15" i="22"/>
  <c r="D33" i="31"/>
  <c r="G32" i="31"/>
  <c r="G39" i="31"/>
  <c r="K20" i="22"/>
  <c r="D16" i="26"/>
  <c r="F22" i="21"/>
  <c r="D14" i="31"/>
  <c r="G10" i="31"/>
  <c r="G15" i="31"/>
  <c r="K16" i="22"/>
  <c r="D12" i="26"/>
  <c r="D15" i="26"/>
  <c r="D39" i="31"/>
  <c r="D13" i="26"/>
  <c r="M24" i="30"/>
  <c r="M27" i="30"/>
  <c r="C16" i="30"/>
  <c r="E42" i="30"/>
  <c r="E43" i="30"/>
  <c r="M26" i="30"/>
  <c r="J16" i="30"/>
  <c r="M30" i="30"/>
  <c r="M31" i="30"/>
  <c r="O31" i="30" s="1"/>
  <c r="L33" i="30"/>
  <c r="I16" i="30"/>
  <c r="M14" i="30"/>
  <c r="G14" i="30"/>
  <c r="G24" i="30"/>
  <c r="I33" i="30"/>
  <c r="M11" i="30"/>
  <c r="O11" i="30" s="1"/>
  <c r="G13" i="30"/>
  <c r="O13" i="30" s="1"/>
  <c r="G27" i="30"/>
  <c r="G30" i="30"/>
  <c r="G7" i="30"/>
  <c r="O7" i="30" s="1"/>
  <c r="C33" i="30"/>
  <c r="E16" i="30"/>
  <c r="M12" i="30"/>
  <c r="O12" i="30" s="1"/>
  <c r="G29" i="30"/>
  <c r="E44" i="30"/>
  <c r="D40" i="30"/>
  <c r="O28" i="30"/>
  <c r="O15" i="30"/>
  <c r="F12" i="31"/>
  <c r="D15" i="31"/>
  <c r="D19" i="31"/>
  <c r="D14" i="22"/>
  <c r="M12" i="26"/>
  <c r="G12" i="31"/>
  <c r="F32" i="31"/>
  <c r="G32" i="30"/>
  <c r="F15" i="31"/>
  <c r="D16" i="31"/>
  <c r="F19" i="31"/>
  <c r="M13" i="26"/>
  <c r="M19" i="26"/>
  <c r="G10" i="30"/>
  <c r="O10" i="30" s="1"/>
  <c r="M12" i="22"/>
  <c r="F33" i="31"/>
  <c r="N12" i="22"/>
  <c r="M32" i="30"/>
  <c r="F14" i="31"/>
  <c r="F18" i="31"/>
  <c r="F36" i="31"/>
  <c r="M13" i="22"/>
  <c r="K14" i="22"/>
  <c r="F15" i="22"/>
  <c r="M15" i="26"/>
  <c r="M16" i="26"/>
  <c r="F19" i="26"/>
  <c r="E37" i="30"/>
  <c r="E41" i="30"/>
  <c r="D45" i="30"/>
  <c r="C45" i="30"/>
  <c r="C40" i="30"/>
  <c r="E38" i="30"/>
  <c r="G26" i="30"/>
  <c r="M9" i="30"/>
  <c r="M8" i="30"/>
  <c r="M25" i="30"/>
  <c r="O24" i="30" l="1"/>
  <c r="O27" i="30"/>
  <c r="O29" i="30"/>
  <c r="M16" i="30"/>
  <c r="M33" i="30"/>
  <c r="O8" i="30"/>
  <c r="O14" i="30"/>
  <c r="G16" i="30"/>
  <c r="O30" i="30"/>
  <c r="D46" i="30"/>
  <c r="O25" i="30"/>
  <c r="O9" i="30"/>
  <c r="E45" i="30"/>
  <c r="O32" i="30"/>
  <c r="G33" i="30"/>
  <c r="C46" i="30"/>
  <c r="E40" i="30"/>
  <c r="O26" i="30"/>
  <c r="O16" i="30" l="1"/>
  <c r="O33" i="30"/>
  <c r="E46" i="30"/>
</calcChain>
</file>

<file path=xl/sharedStrings.xml><?xml version="1.0" encoding="utf-8"?>
<sst xmlns="http://schemas.openxmlformats.org/spreadsheetml/2006/main" count="465" uniqueCount="258">
  <si>
    <t>Total revenues</t>
  </si>
  <si>
    <t>Cost of sales</t>
  </si>
  <si>
    <t>Gross profit</t>
  </si>
  <si>
    <t>% of rev.</t>
  </si>
  <si>
    <t>Depreciation</t>
  </si>
  <si>
    <t>CAPEX</t>
  </si>
  <si>
    <t>Administrative expenses</t>
  </si>
  <si>
    <t>Selling expenses</t>
  </si>
  <si>
    <t>Results of Operations</t>
  </si>
  <si>
    <t>Millions of Pesos</t>
  </si>
  <si>
    <t>Income from operations</t>
  </si>
  <si>
    <t>% of Total Debt</t>
  </si>
  <si>
    <t>South America</t>
  </si>
  <si>
    <t>Information of OXXO Stores</t>
  </si>
  <si>
    <t>Total stores</t>
  </si>
  <si>
    <t>Amortization &amp; other non-cash charges</t>
  </si>
  <si>
    <t xml:space="preserve">   Total debt = short-term bank loans + current maturities of long-term debt + long-term bank loans. </t>
  </si>
  <si>
    <t>% Var.</t>
  </si>
  <si>
    <t>Net new convenience stores:</t>
  </si>
  <si>
    <t>Other operating expenses (income), net</t>
  </si>
  <si>
    <t>Operative cash flow</t>
  </si>
  <si>
    <t>End-of-period Exchange Rates</t>
  </si>
  <si>
    <t>Year-to-date</t>
  </si>
  <si>
    <t>Last-twelve-months</t>
  </si>
  <si>
    <t xml:space="preserve">vs. Last quarter </t>
  </si>
  <si>
    <t>Interest expense</t>
  </si>
  <si>
    <r>
      <rPr>
        <vertAlign val="superscript"/>
        <sz val="7"/>
        <color indexed="8"/>
        <rFont val="Calibri"/>
        <family val="2"/>
        <scheme val="minor"/>
      </rPr>
      <t>(1)</t>
    </r>
    <r>
      <rPr>
        <sz val="7"/>
        <color indexed="8"/>
        <rFont val="Calibri"/>
        <family val="2"/>
        <scheme val="minor"/>
      </rPr>
      <t xml:space="preserve"> Other operating expenses (income), net = other operating expenses (income) +(-) equity method from operated associates.</t>
    </r>
  </si>
  <si>
    <r>
      <rPr>
        <vertAlign val="superscript"/>
        <sz val="7"/>
        <color indexed="8"/>
        <rFont val="Calibri"/>
        <family val="2"/>
        <scheme val="minor"/>
      </rPr>
      <t>(2)</t>
    </r>
    <r>
      <rPr>
        <sz val="7"/>
        <color indexed="8"/>
        <rFont val="Calibri"/>
        <family val="2"/>
        <scheme val="minor"/>
      </rPr>
      <t xml:space="preserve"> Income from operations = gross profit - administrative and selling expenses  - other operating expenses (income), net.</t>
    </r>
  </si>
  <si>
    <r>
      <t>(3)</t>
    </r>
    <r>
      <rPr>
        <sz val="7"/>
        <color indexed="8"/>
        <rFont val="Calibri"/>
        <family val="2"/>
        <scheme val="minor"/>
      </rPr>
      <t xml:space="preserve"> Mainly represents the equity method participation in Heineken´s results, net.</t>
    </r>
  </si>
  <si>
    <r>
      <t>(4)</t>
    </r>
    <r>
      <rPr>
        <sz val="7"/>
        <color indexed="8"/>
        <rFont val="Calibri"/>
        <family val="2"/>
        <scheme val="minor"/>
      </rPr>
      <t xml:space="preserve"> Total current assets / total current liabilities.</t>
    </r>
  </si>
  <si>
    <r>
      <t>(5)</t>
    </r>
    <r>
      <rPr>
        <sz val="7"/>
        <color indexed="8"/>
        <rFont val="Calibri"/>
        <family val="2"/>
        <scheme val="minor"/>
      </rPr>
      <t xml:space="preserve"> Income from operations + depreciation + amortization &amp; other / interest expense, net.</t>
    </r>
  </si>
  <si>
    <r>
      <t>(6)</t>
    </r>
    <r>
      <rPr>
        <sz val="7"/>
        <color indexed="8"/>
        <rFont val="Calibri"/>
        <family val="2"/>
        <scheme val="minor"/>
      </rPr>
      <t xml:space="preserve">  Total liabilities / total stockholders' equity.</t>
    </r>
  </si>
  <si>
    <r>
      <t>(7)</t>
    </r>
    <r>
      <rPr>
        <sz val="7"/>
        <color indexed="8"/>
        <rFont val="Calibri"/>
        <family val="2"/>
        <scheme val="minor"/>
      </rPr>
      <t xml:space="preserve"> Total debt / long-term debt + stockholders' equity.</t>
    </r>
  </si>
  <si>
    <r>
      <t>% Org.</t>
    </r>
    <r>
      <rPr>
        <b/>
        <vertAlign val="superscript"/>
        <sz val="8"/>
        <color rgb="FF850026"/>
        <rFont val="Calibri"/>
        <family val="2"/>
        <scheme val="minor"/>
      </rPr>
      <t>(A)</t>
    </r>
  </si>
  <si>
    <t>Sales (thousands of pesos)</t>
  </si>
  <si>
    <t>Ticket (pesos)</t>
  </si>
  <si>
    <t>Traffic (thousands of transactions)</t>
  </si>
  <si>
    <t>Interest expense, net</t>
  </si>
  <si>
    <t>Foreign exchange loss (gain)</t>
  </si>
  <si>
    <t>Interest income</t>
  </si>
  <si>
    <r>
      <t xml:space="preserve">Same-store data: </t>
    </r>
    <r>
      <rPr>
        <vertAlign val="superscript"/>
        <sz val="8"/>
        <color indexed="8"/>
        <rFont val="Calibri"/>
        <family val="2"/>
        <scheme val="minor"/>
      </rPr>
      <t>(1)</t>
    </r>
  </si>
  <si>
    <r>
      <t>(1)</t>
    </r>
    <r>
      <rPr>
        <sz val="7"/>
        <rFont val="Calibri"/>
        <family val="2"/>
        <scheme val="minor"/>
      </rPr>
      <t xml:space="preserve"> Monthly average information per store, considering same stores with more than twelve months of operations, income from services are included.</t>
    </r>
  </si>
  <si>
    <r>
      <t>FEMSA Comercio - Retail Division</t>
    </r>
    <r>
      <rPr>
        <b/>
        <vertAlign val="superscript"/>
        <sz val="8"/>
        <color theme="0"/>
        <rFont val="Calibri"/>
        <family val="2"/>
        <scheme val="minor"/>
      </rPr>
      <t xml:space="preserve"> </t>
    </r>
  </si>
  <si>
    <t>U.S. Dollars</t>
  </si>
  <si>
    <r>
      <t xml:space="preserve">(A) </t>
    </r>
    <r>
      <rPr>
        <sz val="7.7"/>
        <rFont val="Calibri"/>
        <family val="2"/>
      </rPr>
      <t xml:space="preserve"> </t>
    </r>
    <r>
      <rPr>
        <sz val="7"/>
        <rFont val="Calibri"/>
        <family val="2"/>
      </rPr>
      <t>Organic basis (% Org.) Excludes the effects of significant mergers and acquisitions in the last twelve month</t>
    </r>
  </si>
  <si>
    <r>
      <rPr>
        <vertAlign val="superscript"/>
        <sz val="7"/>
        <rFont val="Calibri"/>
        <family val="2"/>
        <scheme val="minor"/>
      </rPr>
      <t>(B)</t>
    </r>
    <r>
      <rPr>
        <sz val="7"/>
        <rFont val="Calibri"/>
        <family val="2"/>
        <scheme val="minor"/>
      </rPr>
      <t xml:space="preserve">  Organic basis (% Org.) Excludes the effects of significant mergers and acquisitions in the last twelve month and the results of Coca-Cola FEMSA Venezuela in 2017. </t>
    </r>
  </si>
  <si>
    <r>
      <rPr>
        <vertAlign val="superscript"/>
        <sz val="7"/>
        <rFont val="Calibri"/>
        <family val="2"/>
        <scheme val="minor"/>
      </rPr>
      <t>(A)</t>
    </r>
    <r>
      <rPr>
        <sz val="7"/>
        <rFont val="Calibri"/>
        <family val="2"/>
        <scheme val="minor"/>
      </rPr>
      <t xml:space="preserve">  The Philippines is presented as a discontinued operation as of January 1, 2018, and the consolidated income statements presented herein are re-presented as if the Philippines had been discontinued from February 2017, date of the consolidation </t>
    </r>
  </si>
  <si>
    <t xml:space="preserve">of said operation. </t>
  </si>
  <si>
    <t>Mexican Pesos</t>
  </si>
  <si>
    <t>Colombian Pesos</t>
  </si>
  <si>
    <t>Brazilian Reals</t>
  </si>
  <si>
    <t xml:space="preserve">Currency </t>
  </si>
  <si>
    <t>Debt Maturity Profile</t>
  </si>
  <si>
    <t>FY 2018</t>
  </si>
  <si>
    <t>Δ%</t>
  </si>
  <si>
    <t>Total Revenues</t>
  </si>
  <si>
    <t xml:space="preserve">Gross Profit </t>
  </si>
  <si>
    <t>Operating Income</t>
  </si>
  <si>
    <t>Consolidated</t>
  </si>
  <si>
    <t xml:space="preserve"> </t>
  </si>
  <si>
    <t>Expressed in millions of Mexican pesos</t>
  </si>
  <si>
    <t>Operating income</t>
  </si>
  <si>
    <t>Change vs. same period of last year</t>
  </si>
  <si>
    <t>Sparkling</t>
  </si>
  <si>
    <t>Stills</t>
  </si>
  <si>
    <t>Total</t>
  </si>
  <si>
    <t>Volume</t>
  </si>
  <si>
    <t>TOTAL</t>
  </si>
  <si>
    <t xml:space="preserve">Transactions </t>
  </si>
  <si>
    <t>Average Rate</t>
  </si>
  <si>
    <t>Total Debt</t>
  </si>
  <si>
    <t>Revenues</t>
  </si>
  <si>
    <t>Expressed in million Mexican Pesos</t>
  </si>
  <si>
    <r>
      <t xml:space="preserve">Water </t>
    </r>
    <r>
      <rPr>
        <vertAlign val="superscript"/>
        <sz val="10.5"/>
        <color rgb="FFC00000"/>
        <rFont val="Calibri"/>
        <family val="2"/>
        <scheme val="minor"/>
      </rPr>
      <t>(1)</t>
    </r>
  </si>
  <si>
    <r>
      <t xml:space="preserve">Bulk </t>
    </r>
    <r>
      <rPr>
        <vertAlign val="superscript"/>
        <sz val="10.5"/>
        <color rgb="FFC00000"/>
        <rFont val="Calibri"/>
        <family val="2"/>
        <scheme val="minor"/>
      </rPr>
      <t>(2)</t>
    </r>
  </si>
  <si>
    <t>YoY</t>
  </si>
  <si>
    <t xml:space="preserve">Average price per unit case </t>
  </si>
  <si>
    <t>NA</t>
  </si>
  <si>
    <t>Mexico &amp; Central America</t>
  </si>
  <si>
    <t xml:space="preserve">MEXICO &amp; CENTRAL AMERICA DIVISION RESULTS </t>
  </si>
  <si>
    <t>Δ %</t>
  </si>
  <si>
    <r>
      <rPr>
        <i/>
        <vertAlign val="superscript"/>
        <sz val="9"/>
        <color theme="1"/>
        <rFont val="Calibri"/>
        <family val="2"/>
        <scheme val="minor"/>
      </rPr>
      <t>(1)</t>
    </r>
    <r>
      <rPr>
        <i/>
        <sz val="9"/>
        <color theme="1"/>
        <rFont val="Calibri"/>
        <family val="2"/>
        <scheme val="minor"/>
      </rPr>
      <t xml:space="preserve"> Excludes water presentations larger than 5.0 Lt ; includes flavored water</t>
    </r>
  </si>
  <si>
    <r>
      <rPr>
        <i/>
        <vertAlign val="superscript"/>
        <sz val="9"/>
        <color theme="1"/>
        <rFont val="Calibri"/>
        <family val="2"/>
        <scheme val="minor"/>
      </rPr>
      <t>(2)</t>
    </r>
    <r>
      <rPr>
        <i/>
        <sz val="9"/>
        <color theme="1"/>
        <rFont val="Calibri"/>
        <family val="2"/>
        <scheme val="minor"/>
      </rPr>
      <t xml:space="preserve"> Bulk Water  = Still bottled water in 5.0, 19.0 and 20.0 - liter packaging presentations; includes flavored water</t>
    </r>
  </si>
  <si>
    <r>
      <t xml:space="preserve">FY 2017 </t>
    </r>
    <r>
      <rPr>
        <b/>
        <vertAlign val="superscript"/>
        <sz val="10.5"/>
        <color rgb="FF393943"/>
        <rFont val="Calibri"/>
        <family val="2"/>
        <scheme val="minor"/>
      </rPr>
      <t>(3)</t>
    </r>
  </si>
  <si>
    <r>
      <rPr>
        <i/>
        <vertAlign val="superscript"/>
        <sz val="9"/>
        <color theme="1"/>
        <rFont val="Calibri"/>
        <family val="2"/>
        <scheme val="minor"/>
      </rPr>
      <t>(3)</t>
    </r>
    <r>
      <rPr>
        <i/>
        <sz val="9"/>
        <color theme="1"/>
        <rFont val="Calibri"/>
        <family val="2"/>
        <scheme val="minor"/>
      </rPr>
      <t xml:space="preserve"> Volume, transactions and revenues for FY 2017 are re-presented excluding the Philippines.</t>
    </r>
  </si>
  <si>
    <r>
      <rPr>
        <i/>
        <vertAlign val="superscript"/>
        <sz val="9"/>
        <color theme="1"/>
        <rFont val="Calibri"/>
        <family val="2"/>
        <scheme val="minor"/>
      </rPr>
      <t>(4)</t>
    </r>
    <r>
      <rPr>
        <i/>
        <sz val="9"/>
        <color theme="1"/>
        <rFont val="Calibri"/>
        <family val="2"/>
        <scheme val="minor"/>
      </rPr>
      <t xml:space="preserve"> Brazil includes beer revenues of Ps. 13,848.5 million for 2018 and Ps. 12,608.1million for the same period of the previous year. </t>
    </r>
  </si>
  <si>
    <r>
      <t>(1)</t>
    </r>
    <r>
      <rPr>
        <sz val="8"/>
        <color indexed="63"/>
        <rFont val="Calibri"/>
        <family val="2"/>
        <scheme val="minor"/>
      </rPr>
      <t xml:space="preserve"> Except volume and average price per unit case figures.</t>
    </r>
  </si>
  <si>
    <r>
      <t>(2)</t>
    </r>
    <r>
      <rPr>
        <sz val="8"/>
        <color indexed="63"/>
        <rFont val="Calibri"/>
        <family val="2"/>
        <scheme val="minor"/>
      </rPr>
      <t xml:space="preserve"> </t>
    </r>
    <r>
      <rPr>
        <b/>
        <sz val="8"/>
        <color indexed="63"/>
        <rFont val="Calibri"/>
        <family val="2"/>
        <scheme val="minor"/>
      </rPr>
      <t>Quarter information:</t>
    </r>
    <r>
      <rPr>
        <sz val="8"/>
        <color indexed="63"/>
        <rFont val="Calibri"/>
        <family val="2"/>
        <scheme val="minor"/>
      </rPr>
      <t xml:space="preserve"> Includes total revenues of Ps. 20,921  million from our Mexican operation for the fourht quarter of 2018 and 20,044 for the same period of the previous year</t>
    </r>
  </si>
  <si>
    <r>
      <t>(2)</t>
    </r>
    <r>
      <rPr>
        <sz val="8"/>
        <color indexed="63"/>
        <rFont val="Calibri"/>
        <family val="2"/>
        <scheme val="minor"/>
      </rPr>
      <t xml:space="preserve"> A</t>
    </r>
    <r>
      <rPr>
        <b/>
        <sz val="8"/>
        <color indexed="63"/>
        <rFont val="Calibri"/>
        <family val="2"/>
        <scheme val="minor"/>
      </rPr>
      <t>ccumulated information:</t>
    </r>
    <r>
      <rPr>
        <sz val="8"/>
        <color indexed="63"/>
        <rFont val="Calibri"/>
        <family val="2"/>
        <scheme val="minor"/>
      </rPr>
      <t xml:space="preserve"> Includes total revenues of Ps. 84,352 million from our Mexican operation for the full year 2018 and 79,850 for the same period of the previous year</t>
    </r>
  </si>
  <si>
    <r>
      <t>(3)</t>
    </r>
    <r>
      <rPr>
        <sz val="8"/>
        <color indexed="63"/>
        <rFont val="Calibri"/>
        <family val="2"/>
        <scheme val="minor"/>
      </rPr>
      <t xml:space="preserve"> Includes equity method for jugos del Valle, Estrella azul, among others.</t>
    </r>
  </si>
  <si>
    <r>
      <t>(4)</t>
    </r>
    <r>
      <rPr>
        <sz val="8"/>
        <color indexed="63"/>
        <rFont val="Calibri"/>
        <family val="2"/>
        <scheme val="minor"/>
      </rPr>
      <t xml:space="preserve"> The operating income and operative cash flow lines are presented as non-gaap measures for the convenience of the reader.</t>
    </r>
  </si>
  <si>
    <r>
      <t>(5)</t>
    </r>
    <r>
      <rPr>
        <sz val="8"/>
        <color indexed="63"/>
        <rFont val="Calibri"/>
        <family val="2"/>
        <scheme val="minor"/>
      </rPr>
      <t xml:space="preserve"> Operative cash flow = operating income + depreciation, amortization &amp; other operative non-cash charges.</t>
    </r>
  </si>
  <si>
    <r>
      <t>(8)</t>
    </r>
    <r>
      <rPr>
        <sz val="8"/>
        <color indexed="63"/>
        <rFont val="Calibri"/>
        <family val="2"/>
        <scheme val="minor"/>
      </rPr>
      <t xml:space="preserve"> Comparable means, with respect to a year-over-year comparison, the change in a given measure excluding the effects of (i) mergers, acquisitions and divestitures,  (ii) translation effects resulting from exchange rate movements (iii) the results of hyperinflationary economies in both periods, and (iv).</t>
    </r>
  </si>
  <si>
    <r>
      <t>(2)</t>
    </r>
    <r>
      <rPr>
        <sz val="8"/>
        <color indexed="63"/>
        <rFont val="Calibri"/>
        <family val="2"/>
        <scheme val="minor"/>
      </rPr>
      <t xml:space="preserve"> Sales volume and average price per unit case exclude beer results.</t>
    </r>
  </si>
  <si>
    <r>
      <t xml:space="preserve">(3) </t>
    </r>
    <r>
      <rPr>
        <b/>
        <sz val="8"/>
        <color indexed="63"/>
        <rFont val="Calibri"/>
        <family val="2"/>
        <scheme val="minor"/>
      </rPr>
      <t>Quarter information:</t>
    </r>
    <r>
      <rPr>
        <sz val="8"/>
        <color indexed="63"/>
        <rFont val="Calibri"/>
        <family val="2"/>
        <scheme val="minor"/>
      </rPr>
      <t xml:space="preserve"> Includes total revenues of Ps. 17,433 million from our Brazilian operation, Ps. 3,790 million from our Colombian operation, and Ps. 2,381 million from our Argentine operation for the fourth quarter of 2018; and Ps. 17,017 million from our Brazilian operation, Ps. 3,708 from our Colombian operation, and Ps. 4,290 million from our Argentine operation for the same period of the previous year. Total Revenues includes Beer revenues in Brazil of Ps. 4,491 million for the fourth quarter of 2018 and Ps.  3,913 million for the same period of the previous year.</t>
    </r>
  </si>
  <si>
    <r>
      <t xml:space="preserve">(3) </t>
    </r>
    <r>
      <rPr>
        <b/>
        <sz val="8"/>
        <color indexed="63"/>
        <rFont val="Calibri"/>
        <family val="2"/>
        <scheme val="minor"/>
      </rPr>
      <t>Full year information:</t>
    </r>
    <r>
      <rPr>
        <sz val="8"/>
        <color indexed="63"/>
        <rFont val="Calibri"/>
        <family val="2"/>
        <scheme val="minor"/>
      </rPr>
      <t xml:space="preserve"> Includes total revenues of Ps. 56,523 million from our Brazilian operation, Ps. 14,580 million from our Colombian operation, and Ps. 9,152 million from our Argentine operation for the period of 2018; and Ps. 56,518 million from our Brazilian operation, Ps. 14,222 from our Colombian operation, and Ps. 13,869 million from our Argentine operation for the same period of the previous year. Total Revenues includes Beer revenues in Brazil of Ps. 13,849 million for the full year 2018 and Ps. 12,608 million for the same period of the previous year.</t>
    </r>
  </si>
  <si>
    <r>
      <t>(4)</t>
    </r>
    <r>
      <rPr>
        <sz val="8"/>
        <color indexed="63"/>
        <rFont val="Calibri"/>
        <family val="2"/>
        <scheme val="minor"/>
      </rPr>
      <t xml:space="preserve"> Includes equity method in Leao Alimentos, Verde Campo, among others.</t>
    </r>
  </si>
  <si>
    <r>
      <t>(5)</t>
    </r>
    <r>
      <rPr>
        <sz val="8"/>
        <color indexed="63"/>
        <rFont val="Calibri"/>
        <family val="2"/>
        <scheme val="minor"/>
      </rPr>
      <t xml:space="preserve"> The operating income and operative cash flow lines are presented as non-gaap measures for the convenience of the reader.</t>
    </r>
  </si>
  <si>
    <r>
      <t>(6)</t>
    </r>
    <r>
      <rPr>
        <sz val="8"/>
        <color indexed="63"/>
        <rFont val="Calibri"/>
        <family val="2"/>
        <scheme val="minor"/>
      </rPr>
      <t xml:space="preserve"> Operative cash flow = operating income + depreciation, amortization &amp; other operative non-cash charges.</t>
    </r>
  </si>
  <si>
    <r>
      <t>(7)</t>
    </r>
    <r>
      <rPr>
        <sz val="8"/>
        <color indexed="63"/>
        <rFont val="Calibri"/>
        <family val="2"/>
        <scheme val="minor"/>
      </rPr>
      <t xml:space="preserve"> Comparable means, with respect to a year-over-year comparison, the change in a given measure excluding the effects of (i) mergers, acquisitions and divestitures,  (ii) translation effects resulting from exchange rate movements (iii) the results of hyperinflationary economies in both periods, and (iv).</t>
    </r>
  </si>
  <si>
    <t>CONSOLIDATED BALANCE SHEET</t>
  </si>
  <si>
    <t>COCA-COLA FEMSA</t>
  </si>
  <si>
    <t>Assets</t>
  </si>
  <si>
    <t>Liabilities &amp; Equity</t>
  </si>
  <si>
    <t>Debt Mix</t>
  </si>
  <si>
    <t xml:space="preserve">MEXICO &amp; CENTRAL AMERICA DIVISION </t>
  </si>
  <si>
    <t>SOUTH AMERICA DIVISION</t>
  </si>
  <si>
    <t>% of Rev.</t>
  </si>
  <si>
    <t>RESULTS OF OPERATIONS</t>
  </si>
  <si>
    <t>MACROECONOMIC INFORMATION</t>
  </si>
  <si>
    <t>Quarterly Exchange Rate                                             (Local Currency per USD)</t>
  </si>
  <si>
    <t>Closing Exchange Rate                                         (Local Currency per USD)</t>
  </si>
  <si>
    <t>Closing Exchange Rate                                                   (Local Currency per USD)</t>
  </si>
  <si>
    <t>FULL YEAR- VOLUME, TRANSACTIONS &amp; REVENUES</t>
  </si>
  <si>
    <t>CONSOLIDATED INCOME STATEMENT</t>
  </si>
  <si>
    <t>Panama</t>
  </si>
  <si>
    <r>
      <t xml:space="preserve">Millions of Pesos </t>
    </r>
    <r>
      <rPr>
        <b/>
        <vertAlign val="superscript"/>
        <sz val="8"/>
        <color rgb="FF393943"/>
        <rFont val="Calibri"/>
        <family val="2"/>
        <scheme val="minor"/>
      </rPr>
      <t>(1)</t>
    </r>
  </si>
  <si>
    <t>LTM</t>
  </si>
  <si>
    <t>Net revenues</t>
  </si>
  <si>
    <t>Other operating revenues</t>
  </si>
  <si>
    <t>Cost of goods sold</t>
  </si>
  <si>
    <t>Operating expenses</t>
  </si>
  <si>
    <t>Other operative expenses, net</t>
  </si>
  <si>
    <t>Other non operative expenses, net</t>
  </si>
  <si>
    <t>Market value (gain) loss on financial instruments</t>
  </si>
  <si>
    <t>Comprehensive financing result</t>
  </si>
  <si>
    <t>Income before taxes</t>
  </si>
  <si>
    <t>Income taxes</t>
  </si>
  <si>
    <t>Result of discontinued operations</t>
  </si>
  <si>
    <t>Consolidated net income</t>
  </si>
  <si>
    <t>Net income attributable to equity holders of the company</t>
  </si>
  <si>
    <t>Non-controlling interest</t>
  </si>
  <si>
    <t>Amortization and other operative non-cash charges</t>
  </si>
  <si>
    <t xml:space="preserve">SOUTH AMERICA DIVISION RESULTS </t>
  </si>
  <si>
    <r>
      <rPr>
        <i/>
        <vertAlign val="superscript"/>
        <sz val="9"/>
        <rFont val="Calibri"/>
        <family val="2"/>
        <scheme val="minor"/>
      </rPr>
      <t>(2)</t>
    </r>
    <r>
      <rPr>
        <i/>
        <sz val="9"/>
        <rFont val="Calibri"/>
        <family val="2"/>
        <scheme val="minor"/>
      </rPr>
      <t xml:space="preserve"> Average exchange rate for each period computed with the average exchange rate of each month.</t>
    </r>
  </si>
  <si>
    <t>Equity</t>
  </si>
  <si>
    <t xml:space="preserve">Volume </t>
  </si>
  <si>
    <t xml:space="preserve">Transactions  </t>
  </si>
  <si>
    <t>Water</t>
  </si>
  <si>
    <t xml:space="preserve">Water </t>
  </si>
  <si>
    <r>
      <t>Operative equity method (gain) loss in associates</t>
    </r>
    <r>
      <rPr>
        <sz val="10"/>
        <color indexed="8"/>
        <rFont val="Calibri"/>
        <family val="2"/>
        <scheme val="minor"/>
      </rPr>
      <t xml:space="preserve"> </t>
    </r>
    <r>
      <rPr>
        <vertAlign val="superscript"/>
        <sz val="10"/>
        <color indexed="8"/>
        <rFont val="Calibri"/>
        <family val="2"/>
        <scheme val="minor"/>
      </rPr>
      <t>(3)</t>
    </r>
  </si>
  <si>
    <t xml:space="preserve">Transactions (million transactions) </t>
  </si>
  <si>
    <r>
      <t>Volume (million unit cases)</t>
    </r>
    <r>
      <rPr>
        <b/>
        <vertAlign val="superscript"/>
        <sz val="9"/>
        <color indexed="8"/>
        <rFont val="Calibri"/>
        <family val="2"/>
        <scheme val="minor"/>
      </rPr>
      <t xml:space="preserve"> </t>
    </r>
  </si>
  <si>
    <r>
      <t>Total Revenues</t>
    </r>
    <r>
      <rPr>
        <b/>
        <vertAlign val="superscript"/>
        <sz val="9"/>
        <color indexed="8"/>
        <rFont val="Calibri"/>
        <family val="2"/>
        <scheme val="minor"/>
      </rPr>
      <t xml:space="preserve"> </t>
    </r>
    <r>
      <rPr>
        <b/>
        <vertAlign val="superscript"/>
        <sz val="10"/>
        <color indexed="8"/>
        <rFont val="Calibri"/>
        <family val="2"/>
        <scheme val="minor"/>
      </rPr>
      <t>(2)</t>
    </r>
  </si>
  <si>
    <r>
      <t>Volume (million unit cases)</t>
    </r>
    <r>
      <rPr>
        <b/>
        <vertAlign val="superscript"/>
        <sz val="8"/>
        <color indexed="8"/>
        <rFont val="Calibri"/>
        <family val="2"/>
        <scheme val="minor"/>
      </rPr>
      <t xml:space="preserve"> </t>
    </r>
  </si>
  <si>
    <r>
      <t xml:space="preserve">Total revenues </t>
    </r>
    <r>
      <rPr>
        <b/>
        <vertAlign val="superscript"/>
        <sz val="8"/>
        <color indexed="8"/>
        <rFont val="Calibri"/>
        <family val="2"/>
        <scheme val="minor"/>
      </rPr>
      <t>(2)</t>
    </r>
  </si>
  <si>
    <r>
      <t>Operative equity method (gain) loss in associates</t>
    </r>
    <r>
      <rPr>
        <vertAlign val="superscript"/>
        <sz val="8"/>
        <color indexed="8"/>
        <rFont val="Calibri"/>
        <family val="2"/>
        <scheme val="minor"/>
      </rPr>
      <t>(3)</t>
    </r>
  </si>
  <si>
    <t>Majority Net Income</t>
  </si>
  <si>
    <r>
      <t xml:space="preserve">% Total Debt </t>
    </r>
    <r>
      <rPr>
        <i/>
        <vertAlign val="superscript"/>
        <sz val="12"/>
        <rFont val="Calibri"/>
        <family val="2"/>
        <scheme val="minor"/>
      </rPr>
      <t xml:space="preserve">(1) </t>
    </r>
  </si>
  <si>
    <r>
      <t xml:space="preserve">% Interest Rate Floating </t>
    </r>
    <r>
      <rPr>
        <i/>
        <vertAlign val="superscript"/>
        <sz val="12"/>
        <rFont val="Calibri"/>
        <family val="2"/>
        <scheme val="minor"/>
      </rPr>
      <t>(1) (2)</t>
    </r>
  </si>
  <si>
    <r>
      <rPr>
        <i/>
        <vertAlign val="superscript"/>
        <sz val="12"/>
        <rFont val="Calibri"/>
        <family val="2"/>
        <scheme val="minor"/>
      </rPr>
      <t>(1)</t>
    </r>
    <r>
      <rPr>
        <i/>
        <sz val="12"/>
        <rFont val="Calibri"/>
        <family val="2"/>
        <scheme val="minor"/>
      </rPr>
      <t xml:space="preserve"> After giving effect to cross- currency swaps.</t>
    </r>
  </si>
  <si>
    <r>
      <rPr>
        <i/>
        <vertAlign val="superscript"/>
        <sz val="12"/>
        <rFont val="Calibri"/>
        <family val="2"/>
        <scheme val="minor"/>
      </rPr>
      <t>(2)</t>
    </r>
    <r>
      <rPr>
        <i/>
        <sz val="12"/>
        <rFont val="Calibri"/>
        <family val="2"/>
        <scheme val="minor"/>
      </rPr>
      <t xml:space="preserve"> Calculated by weighting each year´s outstanding debt balance mix.</t>
    </r>
  </si>
  <si>
    <r>
      <t xml:space="preserve">Net debt including effect of hedges </t>
    </r>
    <r>
      <rPr>
        <vertAlign val="superscript"/>
        <sz val="12"/>
        <color rgb="FF000000"/>
        <rFont val="Calibri"/>
        <family val="2"/>
        <scheme val="minor"/>
      </rPr>
      <t>(1)(3)</t>
    </r>
  </si>
  <si>
    <r>
      <t xml:space="preserve">Capitalization </t>
    </r>
    <r>
      <rPr>
        <vertAlign val="superscript"/>
        <sz val="12"/>
        <rFont val="Calibri"/>
        <family val="2"/>
        <scheme val="minor"/>
      </rPr>
      <t>(2)</t>
    </r>
  </si>
  <si>
    <r>
      <rPr>
        <i/>
        <vertAlign val="superscript"/>
        <sz val="12"/>
        <rFont val="Calibri"/>
        <family val="2"/>
        <scheme val="minor"/>
      </rPr>
      <t>(1)</t>
    </r>
    <r>
      <rPr>
        <i/>
        <sz val="12"/>
        <rFont val="Calibri"/>
        <family val="2"/>
        <scheme val="minor"/>
      </rPr>
      <t xml:space="preserve"> Net debt = total debt - cash</t>
    </r>
  </si>
  <si>
    <r>
      <rPr>
        <i/>
        <vertAlign val="superscript"/>
        <sz val="12"/>
        <rFont val="Calibri"/>
        <family val="2"/>
        <scheme val="minor"/>
      </rPr>
      <t>(3)</t>
    </r>
    <r>
      <rPr>
        <i/>
        <sz val="12"/>
        <rFont val="Calibri"/>
        <family val="2"/>
        <scheme val="minor"/>
      </rPr>
      <t xml:space="preserve">  After giving effect to cross-currency swaps.</t>
    </r>
  </si>
  <si>
    <r>
      <t xml:space="preserve">Water </t>
    </r>
    <r>
      <rPr>
        <vertAlign val="superscript"/>
        <sz val="12"/>
        <color rgb="FFC00000"/>
        <rFont val="Calibri"/>
        <family val="2"/>
        <scheme val="minor"/>
      </rPr>
      <t>(1)</t>
    </r>
  </si>
  <si>
    <r>
      <t xml:space="preserve">Bulk </t>
    </r>
    <r>
      <rPr>
        <vertAlign val="superscript"/>
        <sz val="12"/>
        <color rgb="FFC00000"/>
        <rFont val="Calibri"/>
        <family val="2"/>
        <scheme val="minor"/>
      </rPr>
      <t>(2)</t>
    </r>
  </si>
  <si>
    <r>
      <rPr>
        <i/>
        <vertAlign val="superscript"/>
        <sz val="10"/>
        <color theme="1"/>
        <rFont val="Calibri"/>
        <family val="2"/>
        <scheme val="minor"/>
      </rPr>
      <t>(1)</t>
    </r>
    <r>
      <rPr>
        <i/>
        <sz val="10"/>
        <color theme="1"/>
        <rFont val="Calibri"/>
        <family val="2"/>
        <scheme val="minor"/>
      </rPr>
      <t xml:space="preserve"> Excludes water presentations larger than 5.0 Lt ; includes flavored water.</t>
    </r>
  </si>
  <si>
    <r>
      <rPr>
        <i/>
        <vertAlign val="superscript"/>
        <sz val="10"/>
        <color theme="1"/>
        <rFont val="Calibri"/>
        <family val="2"/>
        <scheme val="minor"/>
      </rPr>
      <t>(2)</t>
    </r>
    <r>
      <rPr>
        <i/>
        <sz val="10"/>
        <color theme="1"/>
        <rFont val="Calibri"/>
        <family val="2"/>
        <scheme val="minor"/>
      </rPr>
      <t xml:space="preserve"> Bulk Water  = Still bottled water in 5.0, 19.0 and 20.0 - liter packaging presentations; includes flavored water</t>
    </r>
  </si>
  <si>
    <t>Δ% Reported</t>
  </si>
  <si>
    <t>Financial Ratios</t>
  </si>
  <si>
    <t>QUARTERLY- VOLUME, TRANSACTIONS &amp; REVENUES</t>
  </si>
  <si>
    <r>
      <rPr>
        <i/>
        <vertAlign val="superscript"/>
        <sz val="9"/>
        <color theme="1"/>
        <rFont val="Calibri"/>
        <family val="2"/>
        <scheme val="minor"/>
      </rPr>
      <t>(1)</t>
    </r>
    <r>
      <rPr>
        <i/>
        <sz val="9"/>
        <color theme="1"/>
        <rFont val="Calibri"/>
        <family val="2"/>
        <scheme val="minor"/>
      </rPr>
      <t xml:space="preserve"> Source: inflation estimated by the company based on historic publications from the Central Bank of each country.</t>
    </r>
  </si>
  <si>
    <t>México</t>
  </si>
  <si>
    <t>Colombia</t>
  </si>
  <si>
    <t>Brasil</t>
  </si>
  <si>
    <t>Current Assets</t>
  </si>
  <si>
    <t>Intangible assets and other assets</t>
  </si>
  <si>
    <t>Current Liabilities</t>
  </si>
  <si>
    <t>Non-Current Assets</t>
  </si>
  <si>
    <t>Non-Current Liabilities</t>
  </si>
  <si>
    <r>
      <rPr>
        <b/>
        <sz val="10"/>
        <color indexed="8"/>
        <rFont val="Calibri"/>
        <family val="2"/>
        <scheme val="minor"/>
      </rPr>
      <t>Operating income</t>
    </r>
    <r>
      <rPr>
        <vertAlign val="superscript"/>
        <sz val="10"/>
        <color indexed="8"/>
        <rFont val="Calibri"/>
        <family val="2"/>
        <scheme val="minor"/>
      </rPr>
      <t xml:space="preserve"> (4)</t>
    </r>
  </si>
  <si>
    <r>
      <rPr>
        <b/>
        <sz val="10"/>
        <color indexed="8"/>
        <rFont val="Calibri"/>
        <family val="2"/>
        <scheme val="minor"/>
      </rPr>
      <t>Operating income</t>
    </r>
    <r>
      <rPr>
        <b/>
        <vertAlign val="superscript"/>
        <sz val="10"/>
        <color indexed="8"/>
        <rFont val="Calibri"/>
        <family val="2"/>
        <scheme val="minor"/>
      </rPr>
      <t xml:space="preserve"> (4)</t>
    </r>
  </si>
  <si>
    <t>Loss (gain) on monetary position in inflationary subsidiaries</t>
  </si>
  <si>
    <r>
      <t xml:space="preserve">Comparable </t>
    </r>
    <r>
      <rPr>
        <b/>
        <vertAlign val="superscript"/>
        <sz val="10"/>
        <color theme="1"/>
        <rFont val="Calibri"/>
        <family val="2"/>
        <scheme val="minor"/>
      </rPr>
      <t>(2)</t>
    </r>
  </si>
  <si>
    <t>As Reported</t>
  </si>
  <si>
    <r>
      <t>Comparable</t>
    </r>
    <r>
      <rPr>
        <b/>
        <vertAlign val="superscript"/>
        <sz val="10"/>
        <color theme="0"/>
        <rFont val="Calibri"/>
        <family val="2"/>
        <scheme val="minor"/>
      </rPr>
      <t xml:space="preserve"> (1)</t>
    </r>
  </si>
  <si>
    <r>
      <t xml:space="preserve">Operating income </t>
    </r>
    <r>
      <rPr>
        <vertAlign val="superscript"/>
        <sz val="8"/>
        <color indexed="8"/>
        <rFont val="Calibri"/>
        <family val="2"/>
        <scheme val="minor"/>
      </rPr>
      <t>(5)</t>
    </r>
  </si>
  <si>
    <r>
      <t xml:space="preserve">Non Operative equity method (gain) loss in associates </t>
    </r>
    <r>
      <rPr>
        <vertAlign val="superscript"/>
        <sz val="8"/>
        <color indexed="8"/>
        <rFont val="Calibri"/>
        <family val="2"/>
        <scheme val="minor"/>
      </rPr>
      <t>(4)</t>
    </r>
  </si>
  <si>
    <r>
      <t xml:space="preserve">Operating income </t>
    </r>
    <r>
      <rPr>
        <b/>
        <vertAlign val="superscript"/>
        <sz val="8"/>
        <color indexed="8"/>
        <rFont val="Calibri"/>
        <family val="2"/>
        <scheme val="minor"/>
      </rPr>
      <t>(5)</t>
    </r>
  </si>
  <si>
    <r>
      <t xml:space="preserve">Brazil </t>
    </r>
    <r>
      <rPr>
        <vertAlign val="superscript"/>
        <sz val="12"/>
        <rFont val="Calibri"/>
        <family val="2"/>
        <scheme val="minor"/>
      </rPr>
      <t>(4)</t>
    </r>
  </si>
  <si>
    <t>Depreciation, amortization &amp; other operating non-cash charges</t>
  </si>
  <si>
    <t>Mexico</t>
  </si>
  <si>
    <t>Central America</t>
  </si>
  <si>
    <t>Mexico and Central America</t>
  </si>
  <si>
    <t>Argentina</t>
  </si>
  <si>
    <t>Uruguay</t>
  </si>
  <si>
    <t>Venezuela</t>
  </si>
  <si>
    <t xml:space="preserve"> -</t>
  </si>
  <si>
    <t>-</t>
  </si>
  <si>
    <t>Brazil</t>
  </si>
  <si>
    <t xml:space="preserve"> - </t>
  </si>
  <si>
    <t>Brazil (4)</t>
  </si>
  <si>
    <t>Cash, cash equivalents and marketable securities</t>
  </si>
  <si>
    <t>Total accounts receivable</t>
  </si>
  <si>
    <t>Inventories</t>
  </si>
  <si>
    <t>Other current assets</t>
  </si>
  <si>
    <t>Total current assets</t>
  </si>
  <si>
    <t>Property, plant and equipment</t>
  </si>
  <si>
    <t>Accumulated depreciation</t>
  </si>
  <si>
    <t>Total property, plant and equipment, net</t>
  </si>
  <si>
    <t>Right of use assets</t>
  </si>
  <si>
    <t>Investment in shares</t>
  </si>
  <si>
    <t>Other non-current assets</t>
  </si>
  <si>
    <t>Total Assets</t>
  </si>
  <si>
    <t>Short-term bank loans and notes payable</t>
  </si>
  <si>
    <t>Suppliers</t>
  </si>
  <si>
    <t>Short-term leasing Liabilities</t>
  </si>
  <si>
    <t>Other current liabilities</t>
  </si>
  <si>
    <t>Total current liabilities</t>
  </si>
  <si>
    <t>Long-term bank loans and notes payable</t>
  </si>
  <si>
    <t>Long Term Leasing Liabilities</t>
  </si>
  <si>
    <t>Other long-term liabilities</t>
  </si>
  <si>
    <t>Total liabilities</t>
  </si>
  <si>
    <t>Total controlling interest</t>
  </si>
  <si>
    <t>Total equity</t>
  </si>
  <si>
    <t>Total Liabilities and Equity</t>
  </si>
  <si>
    <t>CAM South</t>
  </si>
  <si>
    <t>Guatemala</t>
  </si>
  <si>
    <r>
      <t xml:space="preserve">Δ% Comparable </t>
    </r>
    <r>
      <rPr>
        <b/>
        <vertAlign val="superscript"/>
        <sz val="8"/>
        <color rgb="FF404040"/>
        <rFont val="Calibri"/>
        <family val="2"/>
        <scheme val="minor"/>
      </rPr>
      <t>(7)</t>
    </r>
  </si>
  <si>
    <r>
      <t xml:space="preserve">Δ% Comparable </t>
    </r>
    <r>
      <rPr>
        <b/>
        <vertAlign val="superscript"/>
        <sz val="9"/>
        <color rgb="FF404040"/>
        <rFont val="Calibri"/>
        <family val="2"/>
        <scheme val="minor"/>
      </rPr>
      <t>(6)</t>
    </r>
  </si>
  <si>
    <r>
      <t xml:space="preserve">Inflation </t>
    </r>
    <r>
      <rPr>
        <b/>
        <vertAlign val="superscript"/>
        <sz val="10"/>
        <color theme="0"/>
        <rFont val="Trebuchet MS"/>
        <family val="2"/>
      </rPr>
      <t>(1)</t>
    </r>
  </si>
  <si>
    <r>
      <t xml:space="preserve">Average Exchange Rates for each period </t>
    </r>
    <r>
      <rPr>
        <b/>
        <vertAlign val="superscript"/>
        <sz val="9"/>
        <color theme="0"/>
        <rFont val="Trebuchet MS"/>
        <family val="2"/>
      </rPr>
      <t>(2)</t>
    </r>
  </si>
  <si>
    <r>
      <rPr>
        <i/>
        <vertAlign val="superscript"/>
        <sz val="12"/>
        <rFont val="Calibri"/>
        <family val="2"/>
        <scheme val="minor"/>
      </rPr>
      <t>(2)</t>
    </r>
    <r>
      <rPr>
        <i/>
        <sz val="12"/>
        <rFont val="Calibri"/>
        <family val="2"/>
        <scheme val="minor"/>
      </rPr>
      <t xml:space="preserve"> Total debt / (total debt + shareholders' equity)</t>
    </r>
  </si>
  <si>
    <r>
      <t>CAPEX</t>
    </r>
    <r>
      <rPr>
        <vertAlign val="superscript"/>
        <sz val="8"/>
        <rFont val="Calibri"/>
        <family val="2"/>
        <scheme val="minor"/>
      </rPr>
      <t>(8)</t>
    </r>
  </si>
  <si>
    <r>
      <t xml:space="preserve">Adj. EBITDA </t>
    </r>
    <r>
      <rPr>
        <vertAlign val="superscript"/>
        <sz val="10"/>
        <rFont val="Calibri"/>
        <family val="2"/>
        <scheme val="minor"/>
      </rPr>
      <t>(2)</t>
    </r>
  </si>
  <si>
    <r>
      <t xml:space="preserve">Net debt including effect of hedges / Adj. EBITDA </t>
    </r>
    <r>
      <rPr>
        <vertAlign val="superscript"/>
        <sz val="12"/>
        <color rgb="FF000000"/>
        <rFont val="Calibri"/>
        <family val="2"/>
        <scheme val="minor"/>
      </rPr>
      <t>(1)(3)</t>
    </r>
  </si>
  <si>
    <r>
      <t xml:space="preserve">Adj. EBITDA/ Interest expense, net </t>
    </r>
    <r>
      <rPr>
        <vertAlign val="superscript"/>
        <sz val="12"/>
        <color rgb="FF000000"/>
        <rFont val="Calibri"/>
        <family val="2"/>
        <scheme val="minor"/>
      </rPr>
      <t>(1)</t>
    </r>
  </si>
  <si>
    <t>Adj. EBITDA &amp; CAPEX</t>
  </si>
  <si>
    <r>
      <t xml:space="preserve">Adj. EBITDA </t>
    </r>
    <r>
      <rPr>
        <b/>
        <vertAlign val="superscript"/>
        <sz val="8"/>
        <color indexed="8"/>
        <rFont val="Calibri"/>
        <family val="2"/>
        <scheme val="minor"/>
      </rPr>
      <t>(5)(6)</t>
    </r>
  </si>
  <si>
    <r>
      <t xml:space="preserve">Adj. EBITDA </t>
    </r>
    <r>
      <rPr>
        <b/>
        <vertAlign val="superscript"/>
        <sz val="10"/>
        <color indexed="8"/>
        <rFont val="Calibri"/>
        <family val="2"/>
        <scheme val="minor"/>
      </rPr>
      <t>(4)(5)</t>
    </r>
  </si>
  <si>
    <r>
      <t>Adj. EBITDA</t>
    </r>
    <r>
      <rPr>
        <sz val="10"/>
        <color indexed="8"/>
        <rFont val="Calibri"/>
        <family val="2"/>
        <scheme val="minor"/>
      </rPr>
      <t xml:space="preserve"> </t>
    </r>
    <r>
      <rPr>
        <vertAlign val="superscript"/>
        <sz val="10"/>
        <color indexed="8"/>
        <rFont val="Calibri"/>
        <family val="2"/>
        <scheme val="minor"/>
      </rPr>
      <t>(4)(5)</t>
    </r>
  </si>
  <si>
    <t xml:space="preserve">Mexico </t>
  </si>
  <si>
    <r>
      <t xml:space="preserve">Brazil </t>
    </r>
    <r>
      <rPr>
        <vertAlign val="superscript"/>
        <sz val="12"/>
        <rFont val="Calibri"/>
        <family val="2"/>
        <scheme val="minor"/>
      </rPr>
      <t>(3)</t>
    </r>
  </si>
  <si>
    <r>
      <rPr>
        <i/>
        <vertAlign val="superscript"/>
        <sz val="10"/>
        <color theme="1"/>
        <rFont val="Calibri"/>
        <family val="2"/>
        <scheme val="minor"/>
      </rPr>
      <t>(3)</t>
    </r>
    <r>
      <rPr>
        <i/>
        <sz val="10"/>
        <color theme="1"/>
        <rFont val="Calibri"/>
        <family val="2"/>
        <scheme val="minor"/>
      </rPr>
      <t xml:space="preserve"> Volume and transactions in Brazil do not include beer</t>
    </r>
  </si>
  <si>
    <t>Argentine Pesos</t>
  </si>
  <si>
    <t>For the Full Year:</t>
  </si>
  <si>
    <t>Dec-24</t>
  </si>
  <si>
    <t>Dec-23</t>
  </si>
  <si>
    <t>1Q25</t>
  </si>
  <si>
    <t>1Q 2025</t>
  </si>
  <si>
    <t>1Q 2024</t>
  </si>
  <si>
    <t xml:space="preserve">CONSOLIDATED FIRST QUARTER RESULTS </t>
  </si>
  <si>
    <t>FINANCIAL SUMMARY FOR THE FIRST QUARTER RESULTS</t>
  </si>
  <si>
    <t xml:space="preserve"> Mar-25</t>
  </si>
  <si>
    <t xml:space="preserve">        Mar 31, 2025</t>
  </si>
  <si>
    <t>Mar 31, 2025</t>
  </si>
  <si>
    <t>For the First Quarter of:</t>
  </si>
  <si>
    <t>1Q24</t>
  </si>
  <si>
    <t>Mar-25</t>
  </si>
  <si>
    <t>Mar-24</t>
  </si>
  <si>
    <t>2029+</t>
  </si>
  <si>
    <r>
      <rPr>
        <i/>
        <vertAlign val="superscript"/>
        <sz val="10"/>
        <rFont val="Calibri"/>
        <family val="2"/>
        <scheme val="minor"/>
      </rPr>
      <t>(4)</t>
    </r>
    <r>
      <rPr>
        <i/>
        <sz val="10"/>
        <rFont val="Calibri"/>
        <family val="2"/>
        <scheme val="minor"/>
      </rPr>
      <t xml:space="preserve"> Brazil includes beer revenues of Ps. 1,343.1 million for the first quarter of 2025 and Ps. 1,496.0 million for the same period of the previous year. </t>
    </r>
  </si>
  <si>
    <t>Dec 31, 2024</t>
  </si>
  <si>
    <t xml:space="preserve"> Dec-24</t>
  </si>
  <si>
    <t>Costa Rica</t>
  </si>
  <si>
    <t>Nicaragua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</si>
</sst>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4" formatCode="_-&quot;$&quot;* #,##0.00_-;\-&quot;$&quot;* #,##0.00_-;_-&quot;$&quot;* &quot;-&quot;??_-;_-@_-"/>
    <numFmt numFmtId="43" formatCode="_-* #,##0.00_-;\-* #,##0.00_-;_-* &quot;-&quot;??_-;_-@_-"/>
    <numFmt numFmtId="164" formatCode="_(* #,##0.00_);_(* \(#,##0.00\);_(* &quot;-&quot;??_);_(@_)"/>
    <numFmt numFmtId="165" formatCode="_(* #,##0_);_(* \(#,##0\);_(* &quot;-&quot;??_);_(@_)"/>
    <numFmt numFmtId="166" formatCode="_(* #,##0.0_);_(* \(#,##0.0\);_(* &quot;-&quot;??_);_(@_)"/>
    <numFmt numFmtId="167" formatCode="0.0%"/>
    <numFmt numFmtId="168" formatCode="_(* #,##0.0000_);_(* \(#,##0.0000\);_(* &quot;-&quot;??_);_(@_)"/>
    <numFmt numFmtId="169" formatCode="0.0"/>
    <numFmt numFmtId="170" formatCode="_-* #,##0_-;\-* #,##0_-;_-* &quot;-&quot;??_-;_-@_-"/>
    <numFmt numFmtId="171" formatCode="[$-409]mmm\-yy;@"/>
    <numFmt numFmtId="172" formatCode="#,##0.0_);\(#,##0.0\)"/>
    <numFmt numFmtId="173" formatCode="0.0%;\(0.0%\)"/>
  </numFmts>
  <fonts count="123" x14ac:knownFonts="1">
    <font>
      <sz val="10"/>
      <name val="Arial"/>
    </font>
    <font>
      <sz val="11"/>
      <color theme="1"/>
      <name val="Calibri"/>
      <family val="2"/>
      <scheme val="minor"/>
    </font>
    <font>
      <sz val="11"/>
      <color theme="1"/>
      <name val="Calibri"/>
      <family val="2"/>
      <scheme val="minor"/>
    </font>
    <font>
      <sz val="12"/>
      <name val="Arial Narrow"/>
      <family val="2"/>
    </font>
    <font>
      <sz val="10"/>
      <name val="Arial"/>
      <family val="2"/>
    </font>
    <font>
      <sz val="10"/>
      <name val="MS Sans Serif"/>
      <family val="2"/>
    </font>
    <font>
      <sz val="11"/>
      <name val="Arial Narrow"/>
      <family val="2"/>
    </font>
    <font>
      <vertAlign val="superscript"/>
      <sz val="11"/>
      <color indexed="8"/>
      <name val="Arial Narrow"/>
      <family val="2"/>
    </font>
    <font>
      <sz val="11"/>
      <color indexed="8"/>
      <name val="Arial Narrow"/>
      <family val="2"/>
    </font>
    <font>
      <sz val="11"/>
      <color indexed="10"/>
      <name val="Arial Narrow"/>
      <family val="2"/>
    </font>
    <font>
      <b/>
      <sz val="8"/>
      <color indexed="8"/>
      <name val="Calibri"/>
      <family val="2"/>
      <scheme val="minor"/>
    </font>
    <font>
      <sz val="8"/>
      <name val="Calibri"/>
      <family val="2"/>
      <scheme val="minor"/>
    </font>
    <font>
      <b/>
      <sz val="8"/>
      <color indexed="16"/>
      <name val="Calibri"/>
      <family val="2"/>
      <scheme val="minor"/>
    </font>
    <font>
      <b/>
      <sz val="8"/>
      <name val="Calibri"/>
      <family val="2"/>
      <scheme val="minor"/>
    </font>
    <font>
      <b/>
      <vertAlign val="superscript"/>
      <sz val="8"/>
      <color indexed="8"/>
      <name val="Calibri"/>
      <family val="2"/>
      <scheme val="minor"/>
    </font>
    <font>
      <b/>
      <i/>
      <sz val="8"/>
      <color indexed="8"/>
      <name val="Calibri"/>
      <family val="2"/>
      <scheme val="minor"/>
    </font>
    <font>
      <sz val="8"/>
      <color indexed="8"/>
      <name val="Calibri"/>
      <family val="2"/>
      <scheme val="minor"/>
    </font>
    <font>
      <vertAlign val="superscript"/>
      <sz val="8"/>
      <name val="Calibri"/>
      <family val="2"/>
      <scheme val="minor"/>
    </font>
    <font>
      <vertAlign val="superscript"/>
      <sz val="8"/>
      <color indexed="8"/>
      <name val="Calibri"/>
      <family val="2"/>
      <scheme val="minor"/>
    </font>
    <font>
      <sz val="8"/>
      <color theme="0"/>
      <name val="Calibri"/>
      <family val="2"/>
      <scheme val="minor"/>
    </font>
    <font>
      <b/>
      <sz val="8"/>
      <color rgb="FFFF0000"/>
      <name val="Calibri"/>
      <family val="2"/>
      <scheme val="minor"/>
    </font>
    <font>
      <b/>
      <sz val="8"/>
      <color theme="0"/>
      <name val="Calibri"/>
      <family val="2"/>
      <scheme val="minor"/>
    </font>
    <font>
      <b/>
      <sz val="10"/>
      <color theme="0"/>
      <name val="Calibri"/>
      <family val="2"/>
      <scheme val="minor"/>
    </font>
    <font>
      <b/>
      <sz val="8"/>
      <color rgb="FF850026"/>
      <name val="Calibri"/>
      <family val="2"/>
      <scheme val="minor"/>
    </font>
    <font>
      <b/>
      <vertAlign val="superscript"/>
      <sz val="8"/>
      <color rgb="FF850026"/>
      <name val="Calibri"/>
      <family val="2"/>
      <scheme val="minor"/>
    </font>
    <font>
      <sz val="7"/>
      <name val="Calibri"/>
      <family val="2"/>
      <scheme val="minor"/>
    </font>
    <font>
      <vertAlign val="superscript"/>
      <sz val="7"/>
      <name val="Calibri"/>
      <family val="2"/>
      <scheme val="minor"/>
    </font>
    <font>
      <sz val="7"/>
      <color indexed="8"/>
      <name val="Calibri"/>
      <family val="2"/>
      <scheme val="minor"/>
    </font>
    <font>
      <vertAlign val="superscript"/>
      <sz val="7"/>
      <color indexed="8"/>
      <name val="Calibri"/>
      <family val="2"/>
      <scheme val="minor"/>
    </font>
    <font>
      <sz val="8"/>
      <color rgb="FF850026"/>
      <name val="Calibri"/>
      <family val="2"/>
      <scheme val="minor"/>
    </font>
    <font>
      <b/>
      <vertAlign val="superscript"/>
      <sz val="8"/>
      <color theme="0"/>
      <name val="Calibri"/>
      <family val="2"/>
      <scheme val="minor"/>
    </font>
    <font>
      <sz val="8"/>
      <color indexed="12"/>
      <name val="Calibri"/>
      <family val="2"/>
      <scheme val="minor"/>
    </font>
    <font>
      <b/>
      <sz val="8"/>
      <color rgb="FF393943"/>
      <name val="Calibri"/>
      <family val="2"/>
      <scheme val="minor"/>
    </font>
    <font>
      <b/>
      <sz val="8"/>
      <color rgb="FF393943"/>
      <name val="Calibri"/>
      <family val="2"/>
    </font>
    <font>
      <sz val="7.7"/>
      <name val="Calibri"/>
      <family val="2"/>
    </font>
    <font>
      <sz val="7"/>
      <name val="Calibri"/>
      <family val="2"/>
    </font>
    <font>
      <sz val="10"/>
      <name val="Calibri"/>
      <family val="2"/>
      <scheme val="minor"/>
    </font>
    <font>
      <b/>
      <sz val="8"/>
      <color rgb="FFC00000"/>
      <name val="Calibri"/>
      <family val="2"/>
      <scheme val="minor"/>
    </font>
    <font>
      <vertAlign val="superscript"/>
      <sz val="10.5"/>
      <color rgb="FFC00000"/>
      <name val="Calibri"/>
      <family val="2"/>
      <scheme val="minor"/>
    </font>
    <font>
      <sz val="10"/>
      <color theme="1"/>
      <name val="Calibri"/>
      <family val="2"/>
      <scheme val="minor"/>
    </font>
    <font>
      <b/>
      <vertAlign val="superscript"/>
      <sz val="10"/>
      <color theme="0"/>
      <name val="Calibri"/>
      <family val="2"/>
      <scheme val="minor"/>
    </font>
    <font>
      <b/>
      <sz val="10"/>
      <name val="Calibri"/>
      <family val="2"/>
      <scheme val="minor"/>
    </font>
    <font>
      <sz val="10"/>
      <color indexed="8"/>
      <name val="Calibri"/>
      <family val="2"/>
      <scheme val="minor"/>
    </font>
    <font>
      <sz val="10"/>
      <color indexed="12"/>
      <name val="Calibri"/>
      <family val="2"/>
      <scheme val="minor"/>
    </font>
    <font>
      <i/>
      <sz val="8"/>
      <name val="Calibri"/>
      <family val="2"/>
      <scheme val="minor"/>
    </font>
    <font>
      <b/>
      <sz val="10"/>
      <color rgb="FF393943"/>
      <name val="Calibri"/>
      <family val="2"/>
      <scheme val="minor"/>
    </font>
    <font>
      <b/>
      <sz val="10"/>
      <color theme="1"/>
      <name val="Calibri"/>
      <family val="2"/>
      <scheme val="minor"/>
    </font>
    <font>
      <b/>
      <sz val="10"/>
      <color rgb="FF850026"/>
      <name val="Calibri"/>
      <family val="2"/>
      <scheme val="minor"/>
    </font>
    <font>
      <sz val="10"/>
      <color rgb="FF000000"/>
      <name val="Calibri"/>
      <family val="2"/>
      <scheme val="minor"/>
    </font>
    <font>
      <vertAlign val="superscript"/>
      <sz val="10"/>
      <name val="Calibri"/>
      <family val="2"/>
      <scheme val="minor"/>
    </font>
    <font>
      <b/>
      <sz val="9"/>
      <color theme="0"/>
      <name val="Calibri"/>
      <family val="2"/>
      <scheme val="minor"/>
    </font>
    <font>
      <sz val="12"/>
      <name val="Calibri"/>
      <family val="2"/>
      <scheme val="minor"/>
    </font>
    <font>
      <b/>
      <sz val="9"/>
      <color rgb="FF393943"/>
      <name val="Calibri"/>
      <family val="2"/>
      <scheme val="minor"/>
    </font>
    <font>
      <sz val="9"/>
      <name val="Calibri"/>
      <family val="2"/>
      <scheme val="minor"/>
    </font>
    <font>
      <sz val="9"/>
      <color indexed="8"/>
      <name val="Calibri"/>
      <family val="2"/>
      <scheme val="minor"/>
    </font>
    <font>
      <b/>
      <sz val="9"/>
      <name val="Calibri"/>
      <family val="2"/>
      <scheme val="minor"/>
    </font>
    <font>
      <b/>
      <sz val="9"/>
      <color indexed="8"/>
      <name val="Calibri"/>
      <family val="2"/>
      <scheme val="minor"/>
    </font>
    <font>
      <sz val="9"/>
      <color theme="1"/>
      <name val="Calibri"/>
      <family val="2"/>
      <scheme val="minor"/>
    </font>
    <font>
      <sz val="9"/>
      <color indexed="12"/>
      <name val="Calibri"/>
      <family val="2"/>
      <scheme val="minor"/>
    </font>
    <font>
      <b/>
      <sz val="9"/>
      <color rgb="FF850026"/>
      <name val="Calibri"/>
      <family val="2"/>
      <scheme val="minor"/>
    </font>
    <font>
      <i/>
      <sz val="9"/>
      <color theme="1"/>
      <name val="Calibri"/>
      <family val="2"/>
      <scheme val="minor"/>
    </font>
    <font>
      <i/>
      <vertAlign val="superscript"/>
      <sz val="9"/>
      <color theme="1"/>
      <name val="Calibri"/>
      <family val="2"/>
      <scheme val="minor"/>
    </font>
    <font>
      <b/>
      <sz val="9"/>
      <color rgb="FFC00000"/>
      <name val="Calibri"/>
      <family val="2"/>
      <scheme val="minor"/>
    </font>
    <font>
      <i/>
      <sz val="9"/>
      <color indexed="12"/>
      <name val="Calibri"/>
      <family val="2"/>
      <scheme val="minor"/>
    </font>
    <font>
      <b/>
      <sz val="10.5"/>
      <color theme="0"/>
      <name val="Calibri"/>
      <family val="2"/>
      <scheme val="minor"/>
    </font>
    <font>
      <b/>
      <sz val="10.5"/>
      <color indexed="8"/>
      <name val="Calibri"/>
      <family val="2"/>
      <scheme val="minor"/>
    </font>
    <font>
      <sz val="10.5"/>
      <name val="Calibri"/>
      <family val="2"/>
      <scheme val="minor"/>
    </font>
    <font>
      <b/>
      <sz val="10.5"/>
      <name val="Calibri"/>
      <family val="2"/>
      <scheme val="minor"/>
    </font>
    <font>
      <sz val="10.5"/>
      <color indexed="12"/>
      <name val="Calibri"/>
      <family val="2"/>
      <scheme val="minor"/>
    </font>
    <font>
      <b/>
      <sz val="14"/>
      <color theme="0"/>
      <name val="Calibri"/>
      <family val="2"/>
      <scheme val="minor"/>
    </font>
    <font>
      <b/>
      <sz val="10.5"/>
      <color rgb="FF393943"/>
      <name val="Calibri"/>
      <family val="2"/>
      <scheme val="minor"/>
    </font>
    <font>
      <b/>
      <vertAlign val="superscript"/>
      <sz val="10.5"/>
      <color rgb="FF393943"/>
      <name val="Calibri"/>
      <family val="2"/>
      <scheme val="minor"/>
    </font>
    <font>
      <b/>
      <sz val="10.5"/>
      <color rgb="FFC00000"/>
      <name val="Calibri"/>
      <family val="2"/>
      <scheme val="minor"/>
    </font>
    <font>
      <sz val="10.5"/>
      <color rgb="FFC00000"/>
      <name val="Calibri"/>
      <family val="2"/>
      <scheme val="minor"/>
    </font>
    <font>
      <vertAlign val="superscript"/>
      <sz val="10"/>
      <color indexed="8"/>
      <name val="Calibri"/>
      <family val="2"/>
      <scheme val="minor"/>
    </font>
    <font>
      <vertAlign val="superscript"/>
      <sz val="8"/>
      <color indexed="63"/>
      <name val="Calibri"/>
      <family val="2"/>
      <scheme val="minor"/>
    </font>
    <font>
      <sz val="8"/>
      <color indexed="63"/>
      <name val="Calibri"/>
      <family val="2"/>
      <scheme val="minor"/>
    </font>
    <font>
      <b/>
      <sz val="8"/>
      <color indexed="63"/>
      <name val="Calibri"/>
      <family val="2"/>
      <scheme val="minor"/>
    </font>
    <font>
      <i/>
      <sz val="9"/>
      <name val="Calibri"/>
      <family val="2"/>
      <scheme val="minor"/>
    </font>
    <font>
      <i/>
      <vertAlign val="superscript"/>
      <sz val="9"/>
      <name val="Calibri"/>
      <family val="2"/>
      <scheme val="minor"/>
    </font>
    <font>
      <b/>
      <vertAlign val="superscript"/>
      <sz val="8"/>
      <color rgb="FF393943"/>
      <name val="Calibri"/>
      <family val="2"/>
      <scheme val="minor"/>
    </font>
    <font>
      <sz val="9"/>
      <color rgb="FFFF0000"/>
      <name val="Calibri"/>
      <family val="2"/>
      <scheme val="minor"/>
    </font>
    <font>
      <b/>
      <vertAlign val="superscript"/>
      <sz val="9"/>
      <color indexed="8"/>
      <name val="Calibri"/>
      <family val="2"/>
      <scheme val="minor"/>
    </font>
    <font>
      <b/>
      <vertAlign val="superscript"/>
      <sz val="10"/>
      <color indexed="8"/>
      <name val="Calibri"/>
      <family val="2"/>
      <scheme val="minor"/>
    </font>
    <font>
      <b/>
      <sz val="10"/>
      <color indexed="8"/>
      <name val="Calibri"/>
      <family val="2"/>
      <scheme val="minor"/>
    </font>
    <font>
      <b/>
      <sz val="12"/>
      <color theme="0"/>
      <name val="Calibri"/>
      <family val="2"/>
      <scheme val="minor"/>
    </font>
    <font>
      <b/>
      <sz val="12"/>
      <color rgb="FF393943"/>
      <name val="Calibri"/>
      <family val="2"/>
      <scheme val="minor"/>
    </font>
    <font>
      <b/>
      <sz val="12"/>
      <name val="Calibri"/>
      <family val="2"/>
      <scheme val="minor"/>
    </font>
    <font>
      <sz val="12"/>
      <color indexed="8"/>
      <name val="Calibri"/>
      <family val="2"/>
      <scheme val="minor"/>
    </font>
    <font>
      <b/>
      <sz val="12"/>
      <color indexed="8"/>
      <name val="Calibri"/>
      <family val="2"/>
      <scheme val="minor"/>
    </font>
    <font>
      <i/>
      <vertAlign val="superscript"/>
      <sz val="12"/>
      <name val="Calibri"/>
      <family val="2"/>
      <scheme val="minor"/>
    </font>
    <font>
      <i/>
      <sz val="12"/>
      <name val="Calibri"/>
      <family val="2"/>
      <scheme val="minor"/>
    </font>
    <font>
      <vertAlign val="superscript"/>
      <sz val="12"/>
      <color indexed="8"/>
      <name val="Calibri"/>
      <family val="2"/>
      <scheme val="minor"/>
    </font>
    <font>
      <b/>
      <sz val="12"/>
      <color indexed="10"/>
      <name val="Calibri"/>
      <family val="2"/>
      <scheme val="minor"/>
    </font>
    <font>
      <b/>
      <i/>
      <sz val="12"/>
      <color rgb="FFC00000"/>
      <name val="Calibri"/>
      <family val="2"/>
      <scheme val="minor"/>
    </font>
    <font>
      <vertAlign val="superscript"/>
      <sz val="12"/>
      <color rgb="FF000000"/>
      <name val="Calibri"/>
      <family val="2"/>
      <scheme val="minor"/>
    </font>
    <font>
      <sz val="12"/>
      <color rgb="FF000000"/>
      <name val="Calibri"/>
      <family val="2"/>
      <scheme val="minor"/>
    </font>
    <font>
      <sz val="12"/>
      <color theme="1"/>
      <name val="Calibri"/>
      <family val="2"/>
      <scheme val="minor"/>
    </font>
    <font>
      <vertAlign val="superscript"/>
      <sz val="12"/>
      <name val="Calibri"/>
      <family val="2"/>
      <scheme val="minor"/>
    </font>
    <font>
      <b/>
      <i/>
      <sz val="12"/>
      <name val="Calibri"/>
      <family val="2"/>
      <scheme val="minor"/>
    </font>
    <font>
      <b/>
      <sz val="12"/>
      <color rgb="FFC00000"/>
      <name val="Calibri"/>
      <family val="2"/>
      <scheme val="minor"/>
    </font>
    <font>
      <sz val="12"/>
      <color indexed="12"/>
      <name val="Calibri"/>
      <family val="2"/>
      <scheme val="minor"/>
    </font>
    <font>
      <vertAlign val="superscript"/>
      <sz val="12"/>
      <color rgb="FFC00000"/>
      <name val="Calibri"/>
      <family val="2"/>
      <scheme val="minor"/>
    </font>
    <font>
      <i/>
      <sz val="10"/>
      <color theme="1"/>
      <name val="Calibri"/>
      <family val="2"/>
      <scheme val="minor"/>
    </font>
    <font>
      <i/>
      <vertAlign val="superscript"/>
      <sz val="10"/>
      <color theme="1"/>
      <name val="Calibri"/>
      <family val="2"/>
      <scheme val="minor"/>
    </font>
    <font>
      <b/>
      <vertAlign val="superscript"/>
      <sz val="10"/>
      <color theme="1"/>
      <name val="Calibri"/>
      <family val="2"/>
      <scheme val="minor"/>
    </font>
    <font>
      <i/>
      <sz val="10"/>
      <name val="Calibri"/>
      <family val="2"/>
      <scheme val="minor"/>
    </font>
    <font>
      <i/>
      <vertAlign val="superscript"/>
      <sz val="10"/>
      <name val="Calibri"/>
      <family val="2"/>
      <scheme val="minor"/>
    </font>
    <font>
      <b/>
      <sz val="12"/>
      <color rgb="FF404040"/>
      <name val="Calibri"/>
      <family val="2"/>
      <scheme val="minor"/>
    </font>
    <font>
      <b/>
      <sz val="8"/>
      <color rgb="FF404040"/>
      <name val="Calibri"/>
      <family val="2"/>
      <scheme val="minor"/>
    </font>
    <font>
      <b/>
      <vertAlign val="superscript"/>
      <sz val="8"/>
      <color rgb="FF404040"/>
      <name val="Calibri"/>
      <family val="2"/>
      <scheme val="minor"/>
    </font>
    <font>
      <b/>
      <sz val="9"/>
      <color rgb="FF404040"/>
      <name val="Calibri"/>
      <family val="2"/>
      <scheme val="minor"/>
    </font>
    <font>
      <b/>
      <vertAlign val="superscript"/>
      <sz val="9"/>
      <color rgb="FF404040"/>
      <name val="Calibri"/>
      <family val="2"/>
      <scheme val="minor"/>
    </font>
    <font>
      <sz val="10"/>
      <color rgb="FF404040"/>
      <name val="Calibri"/>
      <family val="2"/>
      <scheme val="minor"/>
    </font>
    <font>
      <b/>
      <sz val="12"/>
      <color theme="0"/>
      <name val="Trebuchet MS"/>
      <family val="2"/>
    </font>
    <font>
      <b/>
      <sz val="10"/>
      <color theme="0"/>
      <name val="Trebuchet MS"/>
      <family val="2"/>
    </font>
    <font>
      <b/>
      <sz val="8"/>
      <color theme="0"/>
      <name val="Trebuchet MS"/>
      <family val="2"/>
    </font>
    <font>
      <b/>
      <sz val="12"/>
      <color theme="0"/>
      <name val="Trade Gothic Next"/>
      <family val="2"/>
    </font>
    <font>
      <b/>
      <sz val="14"/>
      <color theme="0"/>
      <name val="Trebuchet MS"/>
      <family val="2"/>
    </font>
    <font>
      <b/>
      <sz val="9"/>
      <color theme="0"/>
      <name val="Trebuchet MS"/>
      <family val="2"/>
    </font>
    <font>
      <b/>
      <vertAlign val="superscript"/>
      <sz val="10"/>
      <color theme="0"/>
      <name val="Trebuchet MS"/>
      <family val="2"/>
    </font>
    <font>
      <b/>
      <vertAlign val="superscript"/>
      <sz val="9"/>
      <color theme="0"/>
      <name val="Trebuchet MS"/>
      <family val="2"/>
    </font>
    <font>
      <b/>
      <sz val="12"/>
      <color indexed="12"/>
      <name val="Calibri"/>
      <family val="2"/>
      <scheme val="minor"/>
    </font>
  </fonts>
  <fills count="1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00"/>
        <bgColor indexed="64"/>
      </patternFill>
    </fill>
    <fill>
      <patternFill patternType="solid">
        <fgColor rgb="FF393943"/>
        <bgColor indexed="64"/>
      </patternFill>
    </fill>
    <fill>
      <patternFill patternType="solid">
        <fgColor rgb="FF850026"/>
        <bgColor indexed="64"/>
      </patternFill>
    </fill>
    <fill>
      <patternFill patternType="solid">
        <fgColor rgb="FFE8E9EC"/>
        <bgColor indexed="64"/>
      </patternFill>
    </fill>
    <fill>
      <patternFill patternType="solid">
        <fgColor rgb="FFC00000"/>
        <bgColor indexed="64"/>
      </patternFill>
    </fill>
    <fill>
      <patternFill patternType="solid">
        <fgColor theme="0"/>
        <bgColor rgb="FF000000"/>
      </patternFill>
    </fill>
    <fill>
      <patternFill patternType="solid">
        <fgColor theme="1"/>
        <bgColor indexed="64"/>
      </patternFill>
    </fill>
  </fills>
  <borders count="39">
    <border>
      <left/>
      <right/>
      <top/>
      <bottom/>
      <diagonal/>
    </border>
    <border>
      <left/>
      <right/>
      <top/>
      <bottom style="thin">
        <color indexed="64"/>
      </bottom>
      <diagonal/>
    </border>
    <border>
      <left/>
      <right/>
      <top/>
      <bottom style="dotted">
        <color rgb="FF393943"/>
      </bottom>
      <diagonal/>
    </border>
    <border>
      <left/>
      <right/>
      <top/>
      <bottom style="thin">
        <color rgb="FF393943"/>
      </bottom>
      <diagonal/>
    </border>
    <border>
      <left/>
      <right/>
      <top style="thin">
        <color rgb="FF393943"/>
      </top>
      <bottom style="thin">
        <color rgb="FF393943"/>
      </bottom>
      <diagonal/>
    </border>
    <border>
      <left/>
      <right/>
      <top/>
      <bottom style="medium">
        <color rgb="FF850026"/>
      </bottom>
      <diagonal/>
    </border>
    <border>
      <left/>
      <right/>
      <top style="thin">
        <color indexed="64"/>
      </top>
      <bottom style="thin">
        <color indexed="64"/>
      </bottom>
      <diagonal/>
    </border>
    <border>
      <left/>
      <right/>
      <top/>
      <bottom style="medium">
        <color rgb="FFC00000"/>
      </bottom>
      <diagonal/>
    </border>
    <border>
      <left/>
      <right/>
      <top style="medium">
        <color rgb="FFC00000"/>
      </top>
      <bottom/>
      <diagonal/>
    </border>
    <border>
      <left/>
      <right/>
      <top style="medium">
        <color rgb="FFC00000"/>
      </top>
      <bottom style="hair">
        <color indexed="64"/>
      </bottom>
      <diagonal/>
    </border>
    <border>
      <left/>
      <right/>
      <top style="hair">
        <color indexed="64"/>
      </top>
      <bottom/>
      <diagonal/>
    </border>
    <border>
      <left/>
      <right/>
      <top style="thin">
        <color indexed="64"/>
      </top>
      <bottom style="medium">
        <color rgb="FFC00000"/>
      </bottom>
      <diagonal/>
    </border>
    <border>
      <left/>
      <right/>
      <top style="medium">
        <color rgb="FFC00000"/>
      </top>
      <bottom style="thin">
        <color rgb="FF404040"/>
      </bottom>
      <diagonal/>
    </border>
    <border>
      <left/>
      <right/>
      <top style="thin">
        <color rgb="FF404040"/>
      </top>
      <bottom/>
      <diagonal/>
    </border>
    <border>
      <left/>
      <right/>
      <top style="thin">
        <color rgb="FF404040"/>
      </top>
      <bottom style="thin">
        <color rgb="FF404040"/>
      </bottom>
      <diagonal/>
    </border>
    <border>
      <left/>
      <right/>
      <top style="thin">
        <color rgb="FF404040"/>
      </top>
      <bottom style="medium">
        <color rgb="FFC00000"/>
      </bottom>
      <diagonal/>
    </border>
    <border>
      <left/>
      <right/>
      <top style="thin">
        <color rgb="FF404040"/>
      </top>
      <bottom style="medium">
        <color rgb="FF404040"/>
      </bottom>
      <diagonal/>
    </border>
    <border>
      <left/>
      <right/>
      <top/>
      <bottom style="medium">
        <color rgb="FF404040"/>
      </bottom>
      <diagonal/>
    </border>
    <border>
      <left/>
      <right/>
      <top style="medium">
        <color rgb="FFC00000"/>
      </top>
      <bottom style="medium">
        <color rgb="FF404040"/>
      </bottom>
      <diagonal/>
    </border>
    <border>
      <left/>
      <right/>
      <top style="medium">
        <color rgb="FF404040"/>
      </top>
      <bottom/>
      <diagonal/>
    </border>
    <border>
      <left/>
      <right/>
      <top/>
      <bottom style="thin">
        <color rgb="FF404040"/>
      </bottom>
      <diagonal/>
    </border>
    <border>
      <left/>
      <right/>
      <top/>
      <bottom style="dotted">
        <color rgb="FFC00000"/>
      </bottom>
      <diagonal/>
    </border>
    <border>
      <left/>
      <right/>
      <top style="dotted">
        <color rgb="FFC00000"/>
      </top>
      <bottom style="thin">
        <color rgb="FF404040"/>
      </bottom>
      <diagonal/>
    </border>
    <border>
      <left/>
      <right/>
      <top style="thin">
        <color rgb="FFC00000"/>
      </top>
      <bottom/>
      <diagonal/>
    </border>
    <border>
      <left/>
      <right/>
      <top/>
      <bottom style="thin">
        <color rgb="FFC00000"/>
      </bottom>
      <diagonal/>
    </border>
    <border>
      <left/>
      <right/>
      <top style="thin">
        <color rgb="FFC00000"/>
      </top>
      <bottom style="thin">
        <color rgb="FFC00000"/>
      </bottom>
      <diagonal/>
    </border>
    <border>
      <left/>
      <right/>
      <top style="thin">
        <color rgb="FFC00000"/>
      </top>
      <bottom style="thin">
        <color rgb="FF404040"/>
      </bottom>
      <diagonal/>
    </border>
    <border>
      <left/>
      <right/>
      <top style="thin">
        <color rgb="FF404040"/>
      </top>
      <bottom style="thin">
        <color rgb="FFC00000"/>
      </bottom>
      <diagonal/>
    </border>
    <border>
      <left/>
      <right/>
      <top/>
      <bottom style="thick">
        <color rgb="FFC00000"/>
      </bottom>
      <diagonal/>
    </border>
    <border>
      <left/>
      <right/>
      <top style="dotted">
        <color rgb="FFC00000"/>
      </top>
      <bottom style="thick">
        <color rgb="FFC00000"/>
      </bottom>
      <diagonal/>
    </border>
    <border>
      <left/>
      <right/>
      <top style="thick">
        <color rgb="FFC00000"/>
      </top>
      <bottom style="thin">
        <color rgb="FF404040"/>
      </bottom>
      <diagonal/>
    </border>
    <border>
      <left/>
      <right/>
      <top style="medium">
        <color rgb="FFC00000"/>
      </top>
      <bottom style="thin">
        <color indexed="64"/>
      </bottom>
      <diagonal/>
    </border>
    <border>
      <left/>
      <right/>
      <top style="medium">
        <color rgb="FFC00000"/>
      </top>
      <bottom style="medium">
        <color rgb="FFC00000"/>
      </bottom>
      <diagonal/>
    </border>
    <border>
      <left/>
      <right/>
      <top style="dotted">
        <color rgb="FFC00000"/>
      </top>
      <bottom style="medium">
        <color rgb="FF404040"/>
      </bottom>
      <diagonal/>
    </border>
    <border>
      <left/>
      <right/>
      <top style="medium">
        <color indexed="64"/>
      </top>
      <bottom/>
      <diagonal/>
    </border>
    <border>
      <left/>
      <right/>
      <top/>
      <bottom style="medium">
        <color indexed="64"/>
      </bottom>
      <diagonal/>
    </border>
    <border>
      <left/>
      <right/>
      <top style="thin">
        <color rgb="FFC00000"/>
      </top>
      <bottom style="medium">
        <color rgb="FFC00000"/>
      </bottom>
      <diagonal/>
    </border>
    <border>
      <left/>
      <right/>
      <top style="thick">
        <color rgb="FFC00000"/>
      </top>
      <bottom/>
      <diagonal/>
    </border>
    <border>
      <left/>
      <right/>
      <top style="thin">
        <color rgb="FFC00000"/>
      </top>
      <bottom style="medium">
        <color rgb="FF404040"/>
      </bottom>
      <diagonal/>
    </border>
  </borders>
  <cellStyleXfs count="14">
    <xf numFmtId="0" fontId="0" fillId="0" borderId="0"/>
    <xf numFmtId="164" fontId="4" fillId="0" borderId="0" applyFont="0" applyFill="0" applyBorder="0" applyAlignment="0" applyProtection="0"/>
    <xf numFmtId="9" fontId="4" fillId="0" borderId="0" applyFont="0" applyFill="0" applyBorder="0" applyAlignment="0" applyProtection="0"/>
    <xf numFmtId="0" fontId="5" fillId="0" borderId="0"/>
    <xf numFmtId="0" fontId="4" fillId="0" borderId="0"/>
    <xf numFmtId="40" fontId="5" fillId="0" borderId="0" applyFont="0" applyFill="0" applyBorder="0" applyAlignment="0" applyProtection="0"/>
    <xf numFmtId="0" fontId="4" fillId="0" borderId="0"/>
    <xf numFmtId="16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43" fontId="1" fillId="0" borderId="0" applyFont="0" applyFill="0" applyBorder="0" applyAlignment="0" applyProtection="0"/>
    <xf numFmtId="164" fontId="4" fillId="0" borderId="0" applyFont="0" applyFill="0" applyBorder="0" applyAlignment="0" applyProtection="0"/>
  </cellStyleXfs>
  <cellXfs count="757">
    <xf numFmtId="0" fontId="0" fillId="0" borderId="0" xfId="0"/>
    <xf numFmtId="0" fontId="11" fillId="2" borderId="0" xfId="0" applyFont="1" applyFill="1" applyAlignment="1">
      <alignment wrapText="1" shrinkToFit="1"/>
    </xf>
    <xf numFmtId="0" fontId="13" fillId="2" borderId="0" xfId="0" applyFont="1" applyFill="1" applyAlignment="1">
      <alignment horizontal="centerContinuous" vertical="center" wrapText="1" shrinkToFit="1"/>
    </xf>
    <xf numFmtId="0" fontId="11" fillId="2" borderId="0" xfId="0" applyFont="1" applyFill="1" applyAlignment="1">
      <alignment vertical="center" wrapText="1" shrinkToFit="1"/>
    </xf>
    <xf numFmtId="0" fontId="13" fillId="2" borderId="0" xfId="0" applyFont="1" applyFill="1" applyAlignment="1">
      <alignment horizontal="right" vertical="center" wrapText="1" shrinkToFit="1"/>
    </xf>
    <xf numFmtId="0" fontId="13" fillId="2" borderId="0" xfId="0" applyFont="1" applyFill="1" applyAlignment="1">
      <alignment horizontal="centerContinuous" vertical="center" wrapText="1"/>
    </xf>
    <xf numFmtId="0" fontId="13" fillId="2" borderId="0" xfId="3" quotePrefix="1" applyFont="1" applyFill="1" applyAlignment="1">
      <alignment horizontal="left" vertical="center" wrapText="1"/>
    </xf>
    <xf numFmtId="0" fontId="13" fillId="2" borderId="0" xfId="3" quotePrefix="1" applyFont="1" applyFill="1" applyAlignment="1">
      <alignment horizontal="left" vertical="center" wrapText="1" shrinkToFit="1"/>
    </xf>
    <xf numFmtId="0" fontId="13" fillId="2" borderId="0" xfId="3" applyFont="1" applyFill="1" applyAlignment="1">
      <alignment horizontal="left" vertical="center" wrapText="1" shrinkToFit="1"/>
    </xf>
    <xf numFmtId="0" fontId="16" fillId="2" borderId="0" xfId="0" applyFont="1" applyFill="1" applyAlignment="1">
      <alignment vertical="center" wrapText="1" shrinkToFit="1"/>
    </xf>
    <xf numFmtId="166" fontId="11" fillId="2" borderId="0" xfId="1" applyNumberFormat="1" applyFont="1" applyFill="1" applyBorder="1" applyAlignment="1">
      <alignment horizontal="right" vertical="center" wrapText="1" shrinkToFit="1"/>
    </xf>
    <xf numFmtId="166" fontId="11" fillId="7" borderId="1" xfId="1" applyNumberFormat="1" applyFont="1" applyFill="1" applyBorder="1" applyAlignment="1">
      <alignment horizontal="right" vertical="center" wrapText="1" shrinkToFit="1"/>
    </xf>
    <xf numFmtId="166" fontId="11" fillId="7" borderId="0" xfId="1" applyNumberFormat="1" applyFont="1" applyFill="1" applyBorder="1" applyAlignment="1">
      <alignment horizontal="right" vertical="center" wrapText="1" shrinkToFit="1"/>
    </xf>
    <xf numFmtId="0" fontId="16" fillId="2" borderId="0" xfId="0" applyFont="1" applyFill="1" applyAlignment="1">
      <alignment horizontal="left" vertical="center" wrapText="1" shrinkToFit="1"/>
    </xf>
    <xf numFmtId="166" fontId="13" fillId="7" borderId="0" xfId="1" applyNumberFormat="1" applyFont="1" applyFill="1" applyBorder="1" applyAlignment="1">
      <alignment horizontal="right" vertical="center" wrapText="1" shrinkToFit="1"/>
    </xf>
    <xf numFmtId="0" fontId="16" fillId="3" borderId="0" xfId="0" applyFont="1" applyFill="1" applyAlignment="1">
      <alignment vertical="center" wrapText="1"/>
    </xf>
    <xf numFmtId="0" fontId="16" fillId="3" borderId="0" xfId="0" applyFont="1" applyFill="1" applyAlignment="1">
      <alignment vertical="center" wrapText="1" shrinkToFit="1"/>
    </xf>
    <xf numFmtId="167" fontId="20" fillId="2" borderId="0" xfId="2" applyNumberFormat="1" applyFont="1" applyFill="1" applyBorder="1" applyAlignment="1">
      <alignment horizontal="right" vertical="center" wrapText="1" shrinkToFit="1"/>
    </xf>
    <xf numFmtId="165" fontId="16" fillId="2" borderId="0" xfId="1" applyNumberFormat="1" applyFont="1" applyFill="1" applyBorder="1" applyAlignment="1">
      <alignment horizontal="right" vertical="center" wrapText="1" shrinkToFit="1"/>
    </xf>
    <xf numFmtId="166" fontId="10" fillId="2" borderId="0" xfId="1" applyNumberFormat="1" applyFont="1" applyFill="1" applyBorder="1" applyAlignment="1">
      <alignment horizontal="right" vertical="center" wrapText="1" shrinkToFit="1"/>
    </xf>
    <xf numFmtId="0" fontId="13" fillId="2" borderId="0" xfId="3" applyFont="1" applyFill="1" applyAlignment="1">
      <alignment horizontal="left" vertical="center" wrapText="1"/>
    </xf>
    <xf numFmtId="166" fontId="11" fillId="2" borderId="3" xfId="1" applyNumberFormat="1" applyFont="1" applyFill="1" applyBorder="1" applyAlignment="1">
      <alignment horizontal="right" vertical="center" wrapText="1" shrinkToFit="1"/>
    </xf>
    <xf numFmtId="166" fontId="11" fillId="7" borderId="3" xfId="1" applyNumberFormat="1" applyFont="1" applyFill="1" applyBorder="1" applyAlignment="1">
      <alignment horizontal="right" vertical="center" wrapText="1" shrinkToFit="1"/>
    </xf>
    <xf numFmtId="166" fontId="11" fillId="2" borderId="4" xfId="1" applyNumberFormat="1" applyFont="1" applyFill="1" applyBorder="1" applyAlignment="1">
      <alignment horizontal="right" vertical="center" wrapText="1" shrinkToFit="1"/>
    </xf>
    <xf numFmtId="166" fontId="11" fillId="7" borderId="5" xfId="1" applyNumberFormat="1" applyFont="1" applyFill="1" applyBorder="1" applyAlignment="1">
      <alignment horizontal="right" vertical="center" wrapText="1" shrinkToFit="1"/>
    </xf>
    <xf numFmtId="0" fontId="21" fillId="0" borderId="0" xfId="0" applyFont="1" applyAlignment="1">
      <alignment vertical="center" wrapText="1" shrinkToFit="1"/>
    </xf>
    <xf numFmtId="166" fontId="10" fillId="2" borderId="0" xfId="1" applyNumberFormat="1" applyFont="1" applyFill="1" applyBorder="1" applyAlignment="1">
      <alignment horizontal="centerContinuous" vertical="center"/>
    </xf>
    <xf numFmtId="0" fontId="11" fillId="2" borderId="0" xfId="0" applyFont="1" applyFill="1"/>
    <xf numFmtId="0" fontId="3" fillId="2" borderId="0" xfId="0" applyFont="1" applyFill="1" applyAlignment="1">
      <alignment vertical="center"/>
    </xf>
    <xf numFmtId="165" fontId="11" fillId="2" borderId="0" xfId="1" applyNumberFormat="1" applyFont="1" applyFill="1" applyBorder="1" applyAlignment="1">
      <alignment vertical="center"/>
    </xf>
    <xf numFmtId="167" fontId="11" fillId="2" borderId="0" xfId="2" applyNumberFormat="1" applyFont="1" applyFill="1" applyBorder="1" applyAlignment="1">
      <alignment vertical="center"/>
    </xf>
    <xf numFmtId="0" fontId="11" fillId="2" borderId="0" xfId="0" applyFont="1" applyFill="1" applyAlignment="1">
      <alignment vertical="center"/>
    </xf>
    <xf numFmtId="0" fontId="12" fillId="2" borderId="0" xfId="0" applyFont="1" applyFill="1" applyAlignment="1">
      <alignment vertical="center"/>
    </xf>
    <xf numFmtId="0" fontId="12" fillId="0" borderId="0" xfId="0" applyFont="1" applyAlignment="1">
      <alignment vertical="center"/>
    </xf>
    <xf numFmtId="0" fontId="13" fillId="2" borderId="0" xfId="0" applyFont="1" applyFill="1" applyAlignment="1">
      <alignment horizontal="centerContinuous" vertical="center"/>
    </xf>
    <xf numFmtId="165" fontId="10" fillId="2" borderId="0" xfId="0" applyNumberFormat="1" applyFont="1" applyFill="1" applyAlignment="1">
      <alignment horizontal="centerContinuous" vertical="center"/>
    </xf>
    <xf numFmtId="166" fontId="11" fillId="3" borderId="0" xfId="1" applyNumberFormat="1" applyFont="1" applyFill="1" applyBorder="1"/>
    <xf numFmtId="0" fontId="23" fillId="2" borderId="0" xfId="0" applyFont="1" applyFill="1" applyAlignment="1">
      <alignment horizontal="center" vertical="center"/>
    </xf>
    <xf numFmtId="0" fontId="23" fillId="2" borderId="0" xfId="0" applyFont="1" applyFill="1" applyAlignment="1">
      <alignment horizontal="right" vertical="center"/>
    </xf>
    <xf numFmtId="0" fontId="10" fillId="2" borderId="0" xfId="0" applyFont="1" applyFill="1" applyAlignment="1">
      <alignment vertical="center"/>
    </xf>
    <xf numFmtId="0" fontId="16" fillId="2" borderId="0" xfId="0" quotePrefix="1" applyFont="1" applyFill="1" applyAlignment="1">
      <alignment horizontal="left" vertical="center"/>
    </xf>
    <xf numFmtId="0" fontId="16" fillId="2" borderId="0" xfId="0" applyFont="1" applyFill="1" applyAlignment="1">
      <alignment vertical="center"/>
    </xf>
    <xf numFmtId="0" fontId="11" fillId="3" borderId="0" xfId="0" applyFont="1" applyFill="1" applyAlignment="1">
      <alignment vertical="center"/>
    </xf>
    <xf numFmtId="0" fontId="11" fillId="4" borderId="0" xfId="0" applyFont="1" applyFill="1" applyAlignment="1">
      <alignment vertical="center"/>
    </xf>
    <xf numFmtId="0" fontId="16" fillId="3" borderId="0" xfId="0" applyFont="1" applyFill="1" applyAlignment="1">
      <alignment horizontal="left" vertical="center"/>
    </xf>
    <xf numFmtId="0" fontId="11" fillId="2" borderId="0" xfId="3" applyFont="1" applyFill="1" applyAlignment="1">
      <alignment vertical="center"/>
    </xf>
    <xf numFmtId="0" fontId="11" fillId="2" borderId="0" xfId="3" applyFont="1" applyFill="1" applyAlignment="1">
      <alignment vertical="center" wrapText="1"/>
    </xf>
    <xf numFmtId="166" fontId="11" fillId="3" borderId="0" xfId="1" applyNumberFormat="1" applyFont="1" applyFill="1" applyBorder="1" applyAlignment="1">
      <alignment horizontal="right" vertical="center" wrapText="1" shrinkToFit="1"/>
    </xf>
    <xf numFmtId="0" fontId="11" fillId="3" borderId="0" xfId="0" applyFont="1" applyFill="1" applyAlignment="1">
      <alignment vertical="center" wrapText="1" shrinkToFit="1"/>
    </xf>
    <xf numFmtId="164" fontId="16" fillId="2" borderId="0" xfId="1" applyFont="1" applyFill="1" applyBorder="1" applyAlignment="1">
      <alignment horizontal="right" vertical="center" wrapText="1" shrinkToFit="1"/>
    </xf>
    <xf numFmtId="0" fontId="11" fillId="2" borderId="0" xfId="3" applyFont="1" applyFill="1" applyAlignment="1">
      <alignment vertical="center" wrapText="1" shrinkToFit="1"/>
    </xf>
    <xf numFmtId="0" fontId="6" fillId="2" borderId="0" xfId="0" applyFont="1" applyFill="1" applyAlignment="1">
      <alignment vertical="center"/>
    </xf>
    <xf numFmtId="0" fontId="9" fillId="2" borderId="0" xfId="0" applyFont="1" applyFill="1" applyAlignment="1">
      <alignment vertical="center"/>
    </xf>
    <xf numFmtId="0" fontId="9" fillId="2" borderId="0" xfId="0" applyFont="1" applyFill="1" applyAlignment="1">
      <alignment horizontal="right" vertical="center"/>
    </xf>
    <xf numFmtId="0" fontId="7" fillId="2" borderId="0" xfId="0" applyFont="1" applyFill="1" applyAlignment="1">
      <alignment vertical="center"/>
    </xf>
    <xf numFmtId="0" fontId="8" fillId="2" borderId="0" xfId="0" applyFont="1" applyFill="1" applyAlignment="1">
      <alignment vertical="center"/>
    </xf>
    <xf numFmtId="0" fontId="3" fillId="2" borderId="0" xfId="0" applyFont="1" applyFill="1" applyAlignment="1">
      <alignment horizontal="right" vertical="center"/>
    </xf>
    <xf numFmtId="165" fontId="16" fillId="2" borderId="0" xfId="1" applyNumberFormat="1" applyFont="1" applyFill="1" applyBorder="1" applyAlignment="1">
      <alignment horizontal="right" vertical="center"/>
    </xf>
    <xf numFmtId="0" fontId="11" fillId="2" borderId="0" xfId="3" applyFont="1" applyFill="1" applyAlignment="1">
      <alignment horizontal="right" vertical="center" wrapText="1" shrinkToFit="1"/>
    </xf>
    <xf numFmtId="0" fontId="11" fillId="0" borderId="5" xfId="0" applyFont="1" applyBorder="1" applyAlignment="1">
      <alignment vertical="center"/>
    </xf>
    <xf numFmtId="165" fontId="11" fillId="3" borderId="0" xfId="1" applyNumberFormat="1" applyFont="1" applyFill="1" applyBorder="1"/>
    <xf numFmtId="0" fontId="11" fillId="2" borderId="0" xfId="3" applyFont="1" applyFill="1" applyAlignment="1">
      <alignment horizontal="left" wrapText="1"/>
    </xf>
    <xf numFmtId="166" fontId="16" fillId="3" borderId="0" xfId="1" applyNumberFormat="1" applyFont="1" applyFill="1" applyBorder="1" applyAlignment="1">
      <alignment vertical="center"/>
    </xf>
    <xf numFmtId="0" fontId="16" fillId="3" borderId="0" xfId="0" applyFont="1" applyFill="1" applyAlignment="1">
      <alignment vertical="center"/>
    </xf>
    <xf numFmtId="0" fontId="11" fillId="3" borderId="0" xfId="3" applyFont="1" applyFill="1" applyAlignment="1">
      <alignment vertical="center"/>
    </xf>
    <xf numFmtId="0" fontId="31" fillId="3" borderId="0" xfId="0" applyFont="1" applyFill="1" applyAlignment="1">
      <alignment vertical="center"/>
    </xf>
    <xf numFmtId="0" fontId="10" fillId="3" borderId="0" xfId="6" applyFont="1" applyFill="1" applyAlignment="1">
      <alignment vertical="center"/>
    </xf>
    <xf numFmtId="165" fontId="11" fillId="3" borderId="0" xfId="1" applyNumberFormat="1" applyFont="1" applyFill="1" applyBorder="1" applyAlignment="1">
      <alignment vertical="center"/>
    </xf>
    <xf numFmtId="0" fontId="17" fillId="2" borderId="0" xfId="0" applyFont="1" applyFill="1" applyAlignment="1">
      <alignment horizontal="left" vertical="center"/>
    </xf>
    <xf numFmtId="0" fontId="23" fillId="2" borderId="0" xfId="3" applyFont="1" applyFill="1" applyAlignment="1">
      <alignment horizontal="left" vertical="center"/>
    </xf>
    <xf numFmtId="0" fontId="29" fillId="2" borderId="0" xfId="0" applyFont="1" applyFill="1" applyAlignment="1">
      <alignment vertical="center"/>
    </xf>
    <xf numFmtId="165" fontId="29" fillId="2" borderId="0" xfId="0" applyNumberFormat="1" applyFont="1" applyFill="1" applyAlignment="1">
      <alignment vertical="center"/>
    </xf>
    <xf numFmtId="0" fontId="23" fillId="2" borderId="0" xfId="3" applyFont="1" applyFill="1" applyAlignment="1">
      <alignment horizontal="right" vertical="center"/>
    </xf>
    <xf numFmtId="0" fontId="21" fillId="6" borderId="0" xfId="0" applyFont="1" applyFill="1" applyAlignment="1">
      <alignment vertical="center" wrapText="1" shrinkToFit="1"/>
    </xf>
    <xf numFmtId="0" fontId="31" fillId="3" borderId="5" xfId="0" applyFont="1" applyFill="1" applyBorder="1" applyAlignment="1">
      <alignment vertical="center"/>
    </xf>
    <xf numFmtId="0" fontId="21" fillId="0" borderId="0" xfId="0" applyFont="1" applyAlignment="1">
      <alignment horizontal="right" vertical="center" wrapText="1" shrinkToFit="1"/>
    </xf>
    <xf numFmtId="0" fontId="23" fillId="2" borderId="0" xfId="0" applyFont="1" applyFill="1" applyAlignment="1">
      <alignment horizontal="right" vertical="center" wrapText="1"/>
    </xf>
    <xf numFmtId="165" fontId="10" fillId="2" borderId="0" xfId="1" applyNumberFormat="1" applyFont="1" applyFill="1" applyBorder="1" applyAlignment="1">
      <alignment horizontal="right" vertical="center"/>
    </xf>
    <xf numFmtId="166" fontId="10" fillId="2" borderId="0" xfId="1" applyNumberFormat="1" applyFont="1" applyFill="1" applyBorder="1" applyAlignment="1">
      <alignment horizontal="right" vertical="center"/>
    </xf>
    <xf numFmtId="167" fontId="16" fillId="2" borderId="0" xfId="2" applyNumberFormat="1" applyFont="1" applyFill="1" applyBorder="1" applyAlignment="1">
      <alignment horizontal="right" vertical="center"/>
    </xf>
    <xf numFmtId="0" fontId="10" fillId="2" borderId="0" xfId="0" applyFont="1" applyFill="1" applyAlignment="1">
      <alignment horizontal="right" vertical="center"/>
    </xf>
    <xf numFmtId="0" fontId="13" fillId="2" borderId="0" xfId="3" applyFont="1" applyFill="1" applyAlignment="1">
      <alignment horizontal="right" vertical="center"/>
    </xf>
    <xf numFmtId="0" fontId="11" fillId="2" borderId="0" xfId="3" applyFont="1" applyFill="1" applyAlignment="1">
      <alignment horizontal="right" vertical="center"/>
    </xf>
    <xf numFmtId="0" fontId="19" fillId="3" borderId="5" xfId="0" applyFont="1" applyFill="1" applyBorder="1" applyAlignment="1">
      <alignment horizontal="right" vertical="center" wrapText="1" shrinkToFit="1"/>
    </xf>
    <xf numFmtId="166" fontId="11" fillId="3" borderId="5" xfId="1" applyNumberFormat="1" applyFont="1" applyFill="1" applyBorder="1" applyAlignment="1">
      <alignment horizontal="right" vertical="center" wrapText="1" shrinkToFit="1"/>
    </xf>
    <xf numFmtId="165" fontId="10" fillId="2" borderId="0" xfId="1" applyNumberFormat="1" applyFont="1" applyFill="1" applyBorder="1" applyAlignment="1">
      <alignment horizontal="right" vertical="center" wrapText="1" shrinkToFit="1"/>
    </xf>
    <xf numFmtId="167" fontId="16" fillId="2" borderId="0" xfId="2" applyNumberFormat="1" applyFont="1" applyFill="1" applyBorder="1" applyAlignment="1">
      <alignment horizontal="right" vertical="center" wrapText="1" shrinkToFit="1"/>
    </xf>
    <xf numFmtId="0" fontId="11" fillId="7" borderId="0" xfId="0" applyFont="1" applyFill="1" applyAlignment="1">
      <alignment horizontal="right" vertical="center" wrapText="1" shrinkToFit="1"/>
    </xf>
    <xf numFmtId="0" fontId="19" fillId="3" borderId="0" xfId="0" applyFont="1" applyFill="1" applyAlignment="1">
      <alignment horizontal="right" vertical="center" wrapText="1" shrinkToFit="1"/>
    </xf>
    <xf numFmtId="169" fontId="19" fillId="3" borderId="0" xfId="0" applyNumberFormat="1" applyFont="1" applyFill="1" applyAlignment="1">
      <alignment horizontal="right" vertical="center" wrapText="1" shrinkToFit="1"/>
    </xf>
    <xf numFmtId="37" fontId="13" fillId="7" borderId="0" xfId="0" applyNumberFormat="1" applyFont="1" applyFill="1" applyAlignment="1">
      <alignment horizontal="right" vertical="center" wrapText="1" shrinkToFit="1"/>
    </xf>
    <xf numFmtId="0" fontId="19" fillId="7" borderId="0" xfId="0" applyFont="1" applyFill="1" applyAlignment="1">
      <alignment horizontal="right" vertical="center" wrapText="1" shrinkToFit="1"/>
    </xf>
    <xf numFmtId="172" fontId="11" fillId="7" borderId="0" xfId="5" applyNumberFormat="1" applyFont="1" applyFill="1" applyBorder="1" applyAlignment="1">
      <alignment horizontal="right" vertical="center" wrapText="1" shrinkToFit="1"/>
    </xf>
    <xf numFmtId="0" fontId="11" fillId="3" borderId="0" xfId="0" applyFont="1" applyFill="1" applyAlignment="1">
      <alignment horizontal="right" vertical="center" wrapText="1" shrinkToFit="1"/>
    </xf>
    <xf numFmtId="172" fontId="11" fillId="3" borderId="0" xfId="5" applyNumberFormat="1" applyFont="1" applyFill="1" applyBorder="1" applyAlignment="1">
      <alignment horizontal="right" vertical="center" wrapText="1" shrinkToFit="1"/>
    </xf>
    <xf numFmtId="0" fontId="11" fillId="3" borderId="0" xfId="3" applyFont="1" applyFill="1" applyAlignment="1">
      <alignment horizontal="right" vertical="center" wrapText="1" shrinkToFit="1"/>
    </xf>
    <xf numFmtId="0" fontId="11" fillId="0" borderId="0" xfId="3" applyFont="1" applyAlignment="1">
      <alignment horizontal="right" vertical="center" wrapText="1" shrinkToFit="1"/>
    </xf>
    <xf numFmtId="0" fontId="23" fillId="2" borderId="0" xfId="3" applyFont="1" applyFill="1" applyAlignment="1">
      <alignment horizontal="left" vertical="center" wrapText="1" shrinkToFit="1"/>
    </xf>
    <xf numFmtId="0" fontId="16" fillId="7" borderId="3" xfId="0" applyFont="1" applyFill="1" applyBorder="1" applyAlignment="1">
      <alignment vertical="center" wrapText="1" shrinkToFit="1"/>
    </xf>
    <xf numFmtId="0" fontId="16" fillId="2" borderId="4" xfId="0" applyFont="1" applyFill="1" applyBorder="1" applyAlignment="1">
      <alignment vertical="center" wrapText="1" shrinkToFit="1"/>
    </xf>
    <xf numFmtId="0" fontId="16" fillId="7" borderId="0" xfId="0" applyFont="1" applyFill="1" applyAlignment="1">
      <alignment horizontal="left" vertical="center" wrapText="1" shrinkToFit="1"/>
    </xf>
    <xf numFmtId="0" fontId="16" fillId="3" borderId="4" xfId="0" applyFont="1" applyFill="1" applyBorder="1" applyAlignment="1">
      <alignment horizontal="left" vertical="center" wrapText="1" shrinkToFit="1"/>
    </xf>
    <xf numFmtId="0" fontId="11" fillId="7" borderId="0" xfId="0" applyFont="1" applyFill="1" applyAlignment="1">
      <alignment vertical="center" wrapText="1" shrinkToFit="1"/>
    </xf>
    <xf numFmtId="0" fontId="16" fillId="2" borderId="3" xfId="0" applyFont="1" applyFill="1" applyBorder="1" applyAlignment="1">
      <alignment vertical="center" wrapText="1" shrinkToFit="1"/>
    </xf>
    <xf numFmtId="0" fontId="16" fillId="7" borderId="0" xfId="0" applyFont="1" applyFill="1" applyAlignment="1">
      <alignment vertical="center" wrapText="1" shrinkToFit="1"/>
    </xf>
    <xf numFmtId="0" fontId="11" fillId="0" borderId="5" xfId="0" applyFont="1" applyBorder="1" applyAlignment="1">
      <alignment vertical="center" wrapText="1" shrinkToFit="1"/>
    </xf>
    <xf numFmtId="0" fontId="13" fillId="2" borderId="0" xfId="4" applyFont="1" applyFill="1" applyAlignment="1">
      <alignment vertical="center" wrapText="1" shrinkToFit="1"/>
    </xf>
    <xf numFmtId="0" fontId="16" fillId="3" borderId="0" xfId="0" quotePrefix="1" applyFont="1" applyFill="1" applyAlignment="1">
      <alignment horizontal="left" vertical="center" wrapText="1" shrinkToFit="1"/>
    </xf>
    <xf numFmtId="0" fontId="10" fillId="3" borderId="0" xfId="6" applyFont="1" applyFill="1" applyAlignment="1">
      <alignment vertical="center" wrapText="1" shrinkToFit="1"/>
    </xf>
    <xf numFmtId="0" fontId="17" fillId="2" borderId="0" xfId="0" applyFont="1" applyFill="1" applyAlignment="1">
      <alignment horizontal="left" vertical="center" wrapText="1" shrinkToFit="1"/>
    </xf>
    <xf numFmtId="0" fontId="13" fillId="7" borderId="0" xfId="0" applyFont="1" applyFill="1" applyAlignment="1">
      <alignment horizontal="right" vertical="center" wrapText="1" shrinkToFit="1"/>
    </xf>
    <xf numFmtId="172" fontId="13" fillId="7" borderId="0" xfId="5" applyNumberFormat="1" applyFont="1" applyFill="1" applyBorder="1" applyAlignment="1">
      <alignment horizontal="right" vertical="center" wrapText="1" shrinkToFit="1"/>
    </xf>
    <xf numFmtId="0" fontId="11" fillId="7" borderId="0" xfId="0" applyFont="1" applyFill="1" applyAlignment="1">
      <alignment horizontal="left" vertical="center" wrapText="1" indent="1" shrinkToFit="1"/>
    </xf>
    <xf numFmtId="0" fontId="11" fillId="3" borderId="0" xfId="0" applyFont="1" applyFill="1" applyAlignment="1">
      <alignment horizontal="left" vertical="center" wrapText="1" indent="1" shrinkToFit="1"/>
    </xf>
    <xf numFmtId="0" fontId="11" fillId="7" borderId="5" xfId="0" applyFont="1" applyFill="1" applyBorder="1" applyAlignment="1">
      <alignment horizontal="left" vertical="center" wrapText="1" indent="1" shrinkToFit="1"/>
    </xf>
    <xf numFmtId="0" fontId="10" fillId="7" borderId="0" xfId="0" applyFont="1" applyFill="1" applyAlignment="1">
      <alignment vertical="center" wrapText="1" shrinkToFit="1"/>
    </xf>
    <xf numFmtId="166" fontId="19" fillId="3" borderId="5" xfId="1" applyNumberFormat="1" applyFont="1" applyFill="1" applyBorder="1" applyAlignment="1">
      <alignment horizontal="right" vertical="center" wrapText="1" shrinkToFit="1"/>
    </xf>
    <xf numFmtId="165" fontId="19" fillId="3" borderId="0" xfId="1" applyNumberFormat="1" applyFont="1" applyFill="1" applyBorder="1" applyAlignment="1">
      <alignment horizontal="right" vertical="center" wrapText="1" shrinkToFit="1"/>
    </xf>
    <xf numFmtId="165" fontId="11" fillId="2" borderId="0" xfId="1" applyNumberFormat="1" applyFont="1" applyFill="1" applyBorder="1" applyAlignment="1">
      <alignment horizontal="right" vertical="center"/>
    </xf>
    <xf numFmtId="0" fontId="13" fillId="2" borderId="0" xfId="3" applyFont="1" applyFill="1" applyAlignment="1">
      <alignment horizontal="centerContinuous" vertical="center"/>
    </xf>
    <xf numFmtId="0" fontId="15" fillId="2" borderId="0" xfId="4" applyFont="1" applyFill="1" applyAlignment="1">
      <alignment vertical="center"/>
    </xf>
    <xf numFmtId="0" fontId="31" fillId="2" borderId="0" xfId="4" applyFont="1" applyFill="1" applyAlignment="1">
      <alignment horizontal="centerContinuous" vertical="center" shrinkToFit="1"/>
    </xf>
    <xf numFmtId="0" fontId="31" fillId="2" borderId="0" xfId="4" applyFont="1" applyFill="1" applyAlignment="1">
      <alignment vertical="center" shrinkToFit="1"/>
    </xf>
    <xf numFmtId="0" fontId="13" fillId="2" borderId="0" xfId="3" applyFont="1" applyFill="1" applyAlignment="1">
      <alignment horizontal="centerContinuous" vertical="center" wrapText="1"/>
    </xf>
    <xf numFmtId="0" fontId="15" fillId="2" borderId="0" xfId="4" applyFont="1" applyFill="1" applyAlignment="1">
      <alignment vertical="center" wrapText="1"/>
    </xf>
    <xf numFmtId="165" fontId="13" fillId="2" borderId="0" xfId="1" applyNumberFormat="1" applyFont="1" applyFill="1" applyBorder="1" applyAlignment="1">
      <alignment horizontal="right" vertical="center" wrapText="1" shrinkToFit="1"/>
    </xf>
    <xf numFmtId="165" fontId="13" fillId="7" borderId="0" xfId="1" applyNumberFormat="1" applyFont="1" applyFill="1" applyBorder="1" applyAlignment="1">
      <alignment horizontal="right" vertical="center" wrapText="1" shrinkToFit="1"/>
    </xf>
    <xf numFmtId="165" fontId="13" fillId="7" borderId="3" xfId="1" applyNumberFormat="1" applyFont="1" applyFill="1" applyBorder="1" applyAlignment="1">
      <alignment horizontal="right" vertical="center" wrapText="1" shrinkToFit="1"/>
    </xf>
    <xf numFmtId="165" fontId="13" fillId="2" borderId="4" xfId="1" applyNumberFormat="1" applyFont="1" applyFill="1" applyBorder="1" applyAlignment="1">
      <alignment horizontal="right" vertical="center" wrapText="1" shrinkToFit="1"/>
    </xf>
    <xf numFmtId="165" fontId="13" fillId="3" borderId="5" xfId="1" applyNumberFormat="1" applyFont="1" applyFill="1" applyBorder="1" applyAlignment="1">
      <alignment horizontal="right" vertical="center" wrapText="1" shrinkToFit="1"/>
    </xf>
    <xf numFmtId="165" fontId="13" fillId="3" borderId="4" xfId="1" applyNumberFormat="1" applyFont="1" applyFill="1" applyBorder="1" applyAlignment="1">
      <alignment horizontal="right" vertical="center" wrapText="1" shrinkToFit="1"/>
    </xf>
    <xf numFmtId="165" fontId="13" fillId="3" borderId="0" xfId="1" applyNumberFormat="1" applyFont="1" applyFill="1" applyBorder="1" applyAlignment="1">
      <alignment horizontal="right" vertical="center" wrapText="1" shrinkToFit="1"/>
    </xf>
    <xf numFmtId="166" fontId="13" fillId="3" borderId="0" xfId="1" applyNumberFormat="1" applyFont="1" applyFill="1" applyBorder="1" applyAlignment="1">
      <alignment horizontal="right" vertical="center" wrapText="1" shrinkToFit="1"/>
    </xf>
    <xf numFmtId="166" fontId="13" fillId="7" borderId="5" xfId="1" applyNumberFormat="1" applyFont="1" applyFill="1" applyBorder="1" applyAlignment="1">
      <alignment horizontal="right" vertical="center" wrapText="1" shrinkToFit="1"/>
    </xf>
    <xf numFmtId="165" fontId="13" fillId="0" borderId="3" xfId="1" applyNumberFormat="1" applyFont="1" applyFill="1" applyBorder="1" applyAlignment="1">
      <alignment horizontal="right" vertical="center" wrapText="1" shrinkToFit="1"/>
    </xf>
    <xf numFmtId="0" fontId="13" fillId="3" borderId="0" xfId="0" applyFont="1" applyFill="1" applyAlignment="1">
      <alignment horizontal="right" vertical="center" wrapText="1" shrinkToFit="1"/>
    </xf>
    <xf numFmtId="37" fontId="13" fillId="3" borderId="0" xfId="0" applyNumberFormat="1" applyFont="1" applyFill="1" applyAlignment="1">
      <alignment horizontal="right" vertical="center" wrapText="1" shrinkToFit="1"/>
    </xf>
    <xf numFmtId="10" fontId="10" fillId="3" borderId="0" xfId="2" applyNumberFormat="1" applyFont="1" applyFill="1" applyBorder="1" applyAlignment="1">
      <alignment horizontal="right" vertical="center" wrapText="1" shrinkToFit="1"/>
    </xf>
    <xf numFmtId="164" fontId="16" fillId="3" borderId="0" xfId="1" applyFont="1" applyFill="1" applyBorder="1" applyAlignment="1">
      <alignment horizontal="right" vertical="center" wrapText="1" shrinkToFit="1"/>
    </xf>
    <xf numFmtId="0" fontId="16" fillId="2" borderId="3" xfId="0" applyFont="1" applyFill="1" applyBorder="1" applyAlignment="1">
      <alignment wrapText="1"/>
    </xf>
    <xf numFmtId="37" fontId="21" fillId="3" borderId="0" xfId="0" applyNumberFormat="1" applyFont="1" applyFill="1" applyAlignment="1">
      <alignment horizontal="right" vertical="center" wrapText="1" shrinkToFit="1"/>
    </xf>
    <xf numFmtId="0" fontId="21" fillId="3" borderId="0" xfId="0" applyFont="1" applyFill="1" applyAlignment="1">
      <alignment horizontal="right" vertical="center" wrapText="1" shrinkToFit="1"/>
    </xf>
    <xf numFmtId="172" fontId="21" fillId="3" borderId="0" xfId="5" applyNumberFormat="1" applyFont="1" applyFill="1" applyBorder="1" applyAlignment="1">
      <alignment horizontal="right" vertical="center" wrapText="1" shrinkToFit="1"/>
    </xf>
    <xf numFmtId="0" fontId="22" fillId="5" borderId="0" xfId="0" applyFont="1" applyFill="1" applyAlignment="1">
      <alignment horizontal="center" vertical="center" wrapText="1" shrinkToFit="1"/>
    </xf>
    <xf numFmtId="0" fontId="21" fillId="5" borderId="0" xfId="0" applyFont="1" applyFill="1" applyAlignment="1">
      <alignment horizontal="center" vertical="center" wrapText="1" shrinkToFit="1"/>
    </xf>
    <xf numFmtId="0" fontId="21" fillId="6" borderId="0" xfId="0" applyFont="1" applyFill="1" applyAlignment="1">
      <alignment horizontal="center" vertical="center" wrapText="1" shrinkToFit="1"/>
    </xf>
    <xf numFmtId="0" fontId="26" fillId="2" borderId="0" xfId="0" applyFont="1" applyFill="1" applyAlignment="1">
      <alignment horizontal="left" vertical="center" wrapText="1"/>
    </xf>
    <xf numFmtId="166" fontId="11" fillId="2" borderId="6" xfId="1" applyNumberFormat="1" applyFont="1" applyFill="1" applyBorder="1" applyAlignment="1">
      <alignment horizontal="right" vertical="center" wrapText="1" shrinkToFit="1"/>
    </xf>
    <xf numFmtId="166" fontId="11" fillId="2" borderId="1" xfId="1" applyNumberFormat="1" applyFont="1" applyFill="1" applyBorder="1" applyAlignment="1">
      <alignment horizontal="right" vertical="center" wrapText="1" shrinkToFit="1"/>
    </xf>
    <xf numFmtId="165" fontId="11" fillId="2" borderId="0" xfId="0" applyNumberFormat="1" applyFont="1" applyFill="1" applyAlignment="1">
      <alignment vertical="center"/>
    </xf>
    <xf numFmtId="165" fontId="36" fillId="2" borderId="0" xfId="0" applyNumberFormat="1" applyFont="1" applyFill="1" applyAlignment="1">
      <alignment horizontal="left" vertical="center"/>
    </xf>
    <xf numFmtId="0" fontId="36" fillId="2" borderId="0" xfId="0" applyFont="1" applyFill="1" applyAlignment="1">
      <alignment vertical="center"/>
    </xf>
    <xf numFmtId="167" fontId="36" fillId="2" borderId="0" xfId="2" applyNumberFormat="1" applyFont="1" applyFill="1" applyAlignment="1">
      <alignment vertical="center"/>
    </xf>
    <xf numFmtId="0" fontId="25" fillId="2" borderId="0" xfId="0" applyFont="1" applyFill="1" applyAlignment="1">
      <alignment vertical="center" wrapText="1" shrinkToFit="1"/>
    </xf>
    <xf numFmtId="0" fontId="36" fillId="0" borderId="0" xfId="0" applyFont="1"/>
    <xf numFmtId="0" fontId="2" fillId="0" borderId="0" xfId="0" applyFont="1"/>
    <xf numFmtId="0" fontId="39" fillId="0" borderId="0" xfId="0" applyFont="1"/>
    <xf numFmtId="0" fontId="43" fillId="2" borderId="0" xfId="4" applyFont="1" applyFill="1" applyAlignment="1">
      <alignment vertical="center" shrinkToFit="1"/>
    </xf>
    <xf numFmtId="0" fontId="44" fillId="2" borderId="0" xfId="4" applyFont="1" applyFill="1"/>
    <xf numFmtId="0" fontId="47" fillId="2" borderId="0" xfId="4" applyFont="1" applyFill="1" applyAlignment="1">
      <alignment horizontal="center" vertical="center" wrapText="1" shrinkToFit="1"/>
    </xf>
    <xf numFmtId="0" fontId="51" fillId="2" borderId="0" xfId="4" applyFont="1" applyFill="1" applyAlignment="1">
      <alignment vertical="center"/>
    </xf>
    <xf numFmtId="0" fontId="56" fillId="2" borderId="0" xfId="4" applyFont="1" applyFill="1" applyAlignment="1">
      <alignment horizontal="centerContinuous" vertical="center"/>
    </xf>
    <xf numFmtId="0" fontId="55" fillId="2" borderId="0" xfId="4" applyFont="1" applyFill="1" applyAlignment="1">
      <alignment vertical="center"/>
    </xf>
    <xf numFmtId="0" fontId="53" fillId="2" borderId="0" xfId="4" applyFont="1" applyFill="1" applyAlignment="1">
      <alignment vertical="center"/>
    </xf>
    <xf numFmtId="0" fontId="56" fillId="2" borderId="0" xfId="4" applyFont="1" applyFill="1" applyAlignment="1">
      <alignment horizontal="left" vertical="center"/>
    </xf>
    <xf numFmtId="0" fontId="55" fillId="2" borderId="0" xfId="4" applyFont="1" applyFill="1" applyAlignment="1">
      <alignment horizontal="centerContinuous" vertical="center"/>
    </xf>
    <xf numFmtId="0" fontId="56" fillId="2" borderId="0" xfId="4" applyFont="1" applyFill="1" applyAlignment="1">
      <alignment horizontal="center" vertical="center"/>
    </xf>
    <xf numFmtId="0" fontId="53" fillId="2" borderId="0" xfId="4" applyFont="1" applyFill="1" applyAlignment="1">
      <alignment horizontal="centerContinuous" vertical="center"/>
    </xf>
    <xf numFmtId="0" fontId="55" fillId="2" borderId="0" xfId="3" applyFont="1" applyFill="1" applyAlignment="1">
      <alignment horizontal="centerContinuous" vertical="center" wrapText="1"/>
    </xf>
    <xf numFmtId="0" fontId="55" fillId="2" borderId="0" xfId="3" applyFont="1" applyFill="1" applyAlignment="1">
      <alignment horizontal="centerContinuous" vertical="center"/>
    </xf>
    <xf numFmtId="0" fontId="58" fillId="2" borderId="0" xfId="4" applyFont="1" applyFill="1" applyAlignment="1">
      <alignment horizontal="centerContinuous" vertical="center" shrinkToFit="1"/>
    </xf>
    <xf numFmtId="0" fontId="58" fillId="2" borderId="0" xfId="4" applyFont="1" applyFill="1" applyAlignment="1">
      <alignment horizontal="centerContinuous" vertical="center"/>
    </xf>
    <xf numFmtId="0" fontId="58" fillId="2" borderId="0" xfId="4" applyFont="1" applyFill="1" applyAlignment="1">
      <alignment vertical="center" shrinkToFit="1"/>
    </xf>
    <xf numFmtId="0" fontId="50" fillId="0" borderId="0" xfId="4" applyFont="1" applyAlignment="1">
      <alignment horizontal="centerContinuous" vertical="center" shrinkToFit="1"/>
    </xf>
    <xf numFmtId="0" fontId="58" fillId="2" borderId="0" xfId="4" applyFont="1" applyFill="1" applyAlignment="1">
      <alignment vertical="center"/>
    </xf>
    <xf numFmtId="0" fontId="58" fillId="2" borderId="0" xfId="4" applyFont="1" applyFill="1" applyAlignment="1">
      <alignment vertical="center" wrapText="1"/>
    </xf>
    <xf numFmtId="0" fontId="59" fillId="2" borderId="0" xfId="4" applyFont="1" applyFill="1" applyAlignment="1">
      <alignment horizontal="center" vertical="center" wrapText="1" shrinkToFit="1"/>
    </xf>
    <xf numFmtId="171" fontId="52" fillId="0" borderId="0" xfId="4" applyNumberFormat="1" applyFont="1" applyAlignment="1">
      <alignment horizontal="centerContinuous" vertical="center" wrapText="1" shrinkToFit="1"/>
    </xf>
    <xf numFmtId="0" fontId="52" fillId="0" borderId="0" xfId="4" applyFont="1" applyAlignment="1">
      <alignment horizontal="centerContinuous" vertical="center" wrapText="1" shrinkToFit="1"/>
    </xf>
    <xf numFmtId="164" fontId="53" fillId="3" borderId="0" xfId="1" applyFont="1" applyFill="1" applyBorder="1" applyAlignment="1">
      <alignment horizontal="left" vertical="center" wrapText="1" shrinkToFit="1"/>
    </xf>
    <xf numFmtId="10" fontId="53" fillId="3" borderId="0" xfId="2" applyNumberFormat="1" applyFont="1" applyFill="1" applyBorder="1" applyAlignment="1">
      <alignment horizontal="center" vertical="center" wrapText="1" shrinkToFit="1"/>
    </xf>
    <xf numFmtId="10" fontId="53" fillId="0" borderId="0" xfId="2" applyNumberFormat="1" applyFont="1" applyFill="1" applyBorder="1" applyAlignment="1">
      <alignment horizontal="center" vertical="center" wrapText="1" shrinkToFit="1"/>
    </xf>
    <xf numFmtId="10" fontId="53" fillId="0" borderId="0" xfId="2" applyNumberFormat="1" applyFont="1" applyFill="1" applyBorder="1" applyAlignment="1">
      <alignment horizontal="right" vertical="center" wrapText="1" shrinkToFit="1"/>
    </xf>
    <xf numFmtId="164" fontId="53" fillId="0" borderId="0" xfId="1" applyFont="1" applyFill="1" applyBorder="1" applyAlignment="1">
      <alignment horizontal="right" vertical="center" wrapText="1" shrinkToFit="1"/>
    </xf>
    <xf numFmtId="168" fontId="53" fillId="0" borderId="0" xfId="1" applyNumberFormat="1" applyFont="1" applyFill="1" applyBorder="1" applyAlignment="1">
      <alignment horizontal="right" vertical="center" wrapText="1" shrinkToFit="1"/>
    </xf>
    <xf numFmtId="10" fontId="58" fillId="2" borderId="0" xfId="4" applyNumberFormat="1" applyFont="1" applyFill="1" applyAlignment="1">
      <alignment vertical="center"/>
    </xf>
    <xf numFmtId="164" fontId="58" fillId="2" borderId="0" xfId="4" applyNumberFormat="1" applyFont="1" applyFill="1" applyAlignment="1">
      <alignment vertical="center"/>
    </xf>
    <xf numFmtId="168" fontId="58" fillId="2" borderId="0" xfId="4" applyNumberFormat="1" applyFont="1" applyFill="1" applyAlignment="1">
      <alignment vertical="center"/>
    </xf>
    <xf numFmtId="0" fontId="60" fillId="0" borderId="0" xfId="0" applyFont="1"/>
    <xf numFmtId="0" fontId="57" fillId="0" borderId="0" xfId="0" applyFont="1"/>
    <xf numFmtId="164" fontId="53" fillId="3" borderId="0" xfId="1" applyFont="1" applyFill="1" applyBorder="1" applyAlignment="1">
      <alignment horizontal="center" vertical="center" wrapText="1" shrinkToFit="1"/>
    </xf>
    <xf numFmtId="0" fontId="63" fillId="2" borderId="0" xfId="4" applyFont="1" applyFill="1" applyAlignment="1">
      <alignment vertical="center"/>
    </xf>
    <xf numFmtId="0" fontId="63" fillId="2" borderId="0" xfId="4" applyFont="1" applyFill="1" applyAlignment="1">
      <alignment vertical="center" wrapText="1"/>
    </xf>
    <xf numFmtId="166" fontId="53" fillId="2" borderId="0" xfId="1" applyNumberFormat="1" applyFont="1" applyFill="1" applyBorder="1" applyAlignment="1">
      <alignment horizontal="right" vertical="center"/>
    </xf>
    <xf numFmtId="169" fontId="58" fillId="2" borderId="0" xfId="4" applyNumberFormat="1" applyFont="1" applyFill="1" applyAlignment="1">
      <alignment vertical="center" shrinkToFit="1"/>
    </xf>
    <xf numFmtId="0" fontId="54" fillId="2" borderId="0" xfId="4" applyFont="1" applyFill="1" applyAlignment="1">
      <alignment vertical="center"/>
    </xf>
    <xf numFmtId="0" fontId="65" fillId="2" borderId="0" xfId="4" applyFont="1" applyFill="1" applyAlignment="1">
      <alignment horizontal="left" vertical="center"/>
    </xf>
    <xf numFmtId="0" fontId="66" fillId="2" borderId="0" xfId="4" applyFont="1" applyFill="1" applyAlignment="1">
      <alignment vertical="center"/>
    </xf>
    <xf numFmtId="0" fontId="66" fillId="2" borderId="0" xfId="4" applyFont="1" applyFill="1" applyAlignment="1">
      <alignment horizontal="centerContinuous" vertical="center"/>
    </xf>
    <xf numFmtId="0" fontId="67" fillId="2" borderId="0" xfId="3" applyFont="1" applyFill="1" applyAlignment="1">
      <alignment horizontal="centerContinuous" vertical="center" wrapText="1"/>
    </xf>
    <xf numFmtId="0" fontId="67" fillId="2" borderId="0" xfId="3" applyFont="1" applyFill="1" applyAlignment="1">
      <alignment horizontal="centerContinuous" vertical="center"/>
    </xf>
    <xf numFmtId="0" fontId="68" fillId="2" borderId="0" xfId="4" applyFont="1" applyFill="1" applyAlignment="1">
      <alignment horizontal="centerContinuous" vertical="center" shrinkToFit="1"/>
    </xf>
    <xf numFmtId="0" fontId="68" fillId="2" borderId="0" xfId="4" applyFont="1" applyFill="1" applyAlignment="1">
      <alignment horizontal="centerContinuous" vertical="center"/>
    </xf>
    <xf numFmtId="0" fontId="67" fillId="2" borderId="0" xfId="4" applyFont="1" applyFill="1" applyAlignment="1">
      <alignment horizontal="centerContinuous" vertical="center"/>
    </xf>
    <xf numFmtId="0" fontId="68" fillId="2" borderId="0" xfId="4" applyFont="1" applyFill="1" applyAlignment="1">
      <alignment vertical="center" wrapText="1"/>
    </xf>
    <xf numFmtId="0" fontId="68" fillId="2" borderId="0" xfId="4" applyFont="1" applyFill="1" applyAlignment="1">
      <alignment vertical="center" shrinkToFit="1"/>
    </xf>
    <xf numFmtId="0" fontId="70" fillId="0" borderId="0" xfId="4" applyFont="1" applyAlignment="1">
      <alignment horizontal="centerContinuous" vertical="center" wrapText="1" shrinkToFit="1"/>
    </xf>
    <xf numFmtId="0" fontId="68" fillId="2" borderId="0" xfId="4" applyFont="1" applyFill="1" applyAlignment="1">
      <alignment vertical="center"/>
    </xf>
    <xf numFmtId="0" fontId="67" fillId="2" borderId="0" xfId="4" applyFont="1" applyFill="1" applyAlignment="1">
      <alignment horizontal="center" vertical="center"/>
    </xf>
    <xf numFmtId="164" fontId="66" fillId="3" borderId="0" xfId="1" applyFont="1" applyFill="1" applyBorder="1" applyAlignment="1">
      <alignment horizontal="left" vertical="center" wrapText="1" shrinkToFit="1"/>
    </xf>
    <xf numFmtId="0" fontId="66" fillId="0" borderId="0" xfId="4" applyFont="1" applyAlignment="1">
      <alignment horizontal="left" vertical="center" wrapText="1" shrinkToFit="1"/>
    </xf>
    <xf numFmtId="0" fontId="72" fillId="3" borderId="0" xfId="4" applyFont="1" applyFill="1" applyAlignment="1">
      <alignment horizontal="center" vertical="center" wrapText="1" shrinkToFit="1"/>
    </xf>
    <xf numFmtId="168" fontId="73" fillId="0" borderId="0" xfId="1" applyNumberFormat="1" applyFont="1" applyFill="1" applyBorder="1" applyAlignment="1">
      <alignment horizontal="right" vertical="center" wrapText="1" shrinkToFit="1"/>
    </xf>
    <xf numFmtId="164" fontId="68" fillId="2" borderId="0" xfId="4" applyNumberFormat="1" applyFont="1" applyFill="1" applyAlignment="1">
      <alignment vertical="center"/>
    </xf>
    <xf numFmtId="0" fontId="72" fillId="3" borderId="10" xfId="4" applyFont="1" applyFill="1" applyBorder="1" applyAlignment="1">
      <alignment horizontal="center" vertical="center" wrapText="1" shrinkToFit="1"/>
    </xf>
    <xf numFmtId="10" fontId="68" fillId="2" borderId="0" xfId="4" applyNumberFormat="1" applyFont="1" applyFill="1" applyAlignment="1">
      <alignment vertical="center"/>
    </xf>
    <xf numFmtId="164" fontId="66" fillId="0" borderId="0" xfId="1" applyFont="1" applyFill="1" applyBorder="1" applyAlignment="1">
      <alignment horizontal="left" vertical="center" wrapText="1" indent="2" shrinkToFit="1"/>
    </xf>
    <xf numFmtId="166" fontId="66" fillId="0" borderId="0" xfId="1" applyNumberFormat="1" applyFont="1" applyFill="1" applyBorder="1" applyAlignment="1">
      <alignment horizontal="center" vertical="center" wrapText="1" shrinkToFit="1"/>
    </xf>
    <xf numFmtId="168" fontId="66" fillId="0" borderId="0" xfId="1" applyNumberFormat="1" applyFont="1" applyFill="1" applyBorder="1" applyAlignment="1">
      <alignment horizontal="center" vertical="center" wrapText="1" shrinkToFit="1"/>
    </xf>
    <xf numFmtId="164" fontId="68" fillId="2" borderId="0" xfId="4" applyNumberFormat="1" applyFont="1" applyFill="1" applyAlignment="1">
      <alignment horizontal="center" vertical="center"/>
    </xf>
    <xf numFmtId="167" fontId="66" fillId="0" borderId="0" xfId="2" applyNumberFormat="1" applyFont="1" applyFill="1" applyBorder="1" applyAlignment="1">
      <alignment horizontal="center" vertical="center" wrapText="1" shrinkToFit="1"/>
    </xf>
    <xf numFmtId="168" fontId="68" fillId="2" borderId="0" xfId="4" applyNumberFormat="1" applyFont="1" applyFill="1" applyAlignment="1">
      <alignment vertical="center"/>
    </xf>
    <xf numFmtId="164" fontId="66" fillId="7" borderId="0" xfId="1" applyFont="1" applyFill="1" applyBorder="1" applyAlignment="1">
      <alignment horizontal="left" vertical="center" wrapText="1" shrinkToFit="1"/>
    </xf>
    <xf numFmtId="166" fontId="66" fillId="7" borderId="0" xfId="1" applyNumberFormat="1" applyFont="1" applyFill="1" applyBorder="1" applyAlignment="1">
      <alignment horizontal="center" vertical="center" wrapText="1" shrinkToFit="1"/>
    </xf>
    <xf numFmtId="167" fontId="66" fillId="7" borderId="0" xfId="2" applyNumberFormat="1" applyFont="1" applyFill="1" applyBorder="1" applyAlignment="1">
      <alignment horizontal="center" vertical="center" wrapText="1" shrinkToFit="1"/>
    </xf>
    <xf numFmtId="0" fontId="66" fillId="0" borderId="0" xfId="4" applyFont="1" applyAlignment="1">
      <alignment vertical="center" wrapText="1" shrinkToFit="1"/>
    </xf>
    <xf numFmtId="164" fontId="67" fillId="3" borderId="7" xfId="1" applyFont="1" applyFill="1" applyBorder="1" applyAlignment="1">
      <alignment horizontal="left" vertical="center" wrapText="1" shrinkToFit="1"/>
    </xf>
    <xf numFmtId="164" fontId="67" fillId="3" borderId="7" xfId="1" applyFont="1" applyFill="1" applyBorder="1" applyAlignment="1">
      <alignment horizontal="center" vertical="center" wrapText="1" shrinkToFit="1"/>
    </xf>
    <xf numFmtId="167" fontId="67" fillId="3" borderId="7" xfId="2" applyNumberFormat="1" applyFont="1" applyFill="1" applyBorder="1" applyAlignment="1">
      <alignment horizontal="center" vertical="center" wrapText="1" shrinkToFit="1"/>
    </xf>
    <xf numFmtId="164" fontId="67" fillId="3" borderId="0" xfId="1" applyFont="1" applyFill="1" applyBorder="1" applyAlignment="1">
      <alignment horizontal="left" vertical="center" wrapText="1" shrinkToFit="1"/>
    </xf>
    <xf numFmtId="164" fontId="67" fillId="3" borderId="0" xfId="1" applyFont="1" applyFill="1" applyBorder="1" applyAlignment="1">
      <alignment horizontal="center" vertical="center" wrapText="1" shrinkToFit="1"/>
    </xf>
    <xf numFmtId="167" fontId="67" fillId="3" borderId="0" xfId="2" applyNumberFormat="1" applyFont="1" applyFill="1" applyBorder="1" applyAlignment="1">
      <alignment horizontal="center" vertical="center" wrapText="1" shrinkToFit="1"/>
    </xf>
    <xf numFmtId="164" fontId="68" fillId="0" borderId="0" xfId="4" applyNumberFormat="1" applyFont="1" applyAlignment="1">
      <alignment vertical="center"/>
    </xf>
    <xf numFmtId="168" fontId="68" fillId="0" borderId="0" xfId="4" applyNumberFormat="1" applyFont="1" applyAlignment="1">
      <alignment vertical="center"/>
    </xf>
    <xf numFmtId="0" fontId="66" fillId="0" borderId="0" xfId="4" applyFont="1" applyAlignment="1">
      <alignment vertical="center"/>
    </xf>
    <xf numFmtId="0" fontId="69" fillId="8" borderId="7" xfId="4" applyFont="1" applyFill="1" applyBorder="1" applyAlignment="1">
      <alignment vertical="center" shrinkToFit="1"/>
    </xf>
    <xf numFmtId="0" fontId="69" fillId="0" borderId="0" xfId="4" applyFont="1" applyAlignment="1">
      <alignment vertical="center" shrinkToFit="1"/>
    </xf>
    <xf numFmtId="164" fontId="44" fillId="0" borderId="0" xfId="1" applyFont="1" applyFill="1" applyBorder="1" applyAlignment="1">
      <alignment vertical="center" wrapText="1" shrinkToFit="1"/>
    </xf>
    <xf numFmtId="0" fontId="70" fillId="3" borderId="2" xfId="4" applyFont="1" applyFill="1" applyBorder="1" applyAlignment="1">
      <alignment horizontal="center" vertical="center" wrapText="1" shrinkToFit="1"/>
    </xf>
    <xf numFmtId="0" fontId="67" fillId="3" borderId="2" xfId="4" applyFont="1" applyFill="1" applyBorder="1" applyAlignment="1">
      <alignment horizontal="center" vertical="center" wrapText="1" shrinkToFit="1"/>
    </xf>
    <xf numFmtId="0" fontId="66" fillId="2" borderId="0" xfId="4" applyFont="1" applyFill="1" applyAlignment="1">
      <alignment horizontal="left" vertical="center" wrapText="1" indent="2"/>
    </xf>
    <xf numFmtId="165" fontId="66" fillId="2" borderId="0" xfId="1" applyNumberFormat="1" applyFont="1" applyFill="1" applyBorder="1" applyAlignment="1">
      <alignment horizontal="right" vertical="center" wrapText="1" indent="1"/>
    </xf>
    <xf numFmtId="167" fontId="66" fillId="2" borderId="0" xfId="2" applyNumberFormat="1" applyFont="1" applyFill="1" applyBorder="1" applyAlignment="1">
      <alignment horizontal="right" vertical="center" wrapText="1" indent="1"/>
    </xf>
    <xf numFmtId="0" fontId="66" fillId="7" borderId="0" xfId="4" applyFont="1" applyFill="1" applyAlignment="1">
      <alignment vertical="center" wrapText="1"/>
    </xf>
    <xf numFmtId="165" fontId="66" fillId="7" borderId="0" xfId="1" applyNumberFormat="1" applyFont="1" applyFill="1" applyBorder="1" applyAlignment="1">
      <alignment horizontal="right" vertical="center" wrapText="1" indent="1"/>
    </xf>
    <xf numFmtId="167" fontId="66" fillId="7" borderId="0" xfId="2" applyNumberFormat="1" applyFont="1" applyFill="1" applyBorder="1" applyAlignment="1">
      <alignment horizontal="right" vertical="center" wrapText="1" indent="1"/>
    </xf>
    <xf numFmtId="0" fontId="29" fillId="3" borderId="0" xfId="0" applyFont="1" applyFill="1" applyAlignment="1">
      <alignment vertical="center"/>
    </xf>
    <xf numFmtId="167" fontId="53" fillId="2" borderId="0" xfId="2" applyNumberFormat="1" applyFont="1" applyFill="1" applyBorder="1" applyAlignment="1">
      <alignment horizontal="right" wrapText="1" shrinkToFit="1"/>
    </xf>
    <xf numFmtId="0" fontId="11" fillId="0" borderId="0" xfId="0" applyFont="1" applyAlignment="1">
      <alignment vertical="center"/>
    </xf>
    <xf numFmtId="0" fontId="55" fillId="2" borderId="0" xfId="4" applyFont="1" applyFill="1" applyAlignment="1">
      <alignment vertical="center" wrapText="1" shrinkToFit="1"/>
    </xf>
    <xf numFmtId="165" fontId="56" fillId="2" borderId="0" xfId="1" applyNumberFormat="1" applyFont="1" applyFill="1" applyBorder="1" applyAlignment="1">
      <alignment horizontal="right" vertical="center" wrapText="1" shrinkToFit="1"/>
    </xf>
    <xf numFmtId="165" fontId="54" fillId="2" borderId="0" xfId="1" applyNumberFormat="1" applyFont="1" applyFill="1" applyBorder="1" applyAlignment="1">
      <alignment horizontal="right" vertical="center" wrapText="1" shrinkToFit="1"/>
    </xf>
    <xf numFmtId="166" fontId="56" fillId="2" borderId="0" xfId="1" applyNumberFormat="1" applyFont="1" applyFill="1" applyBorder="1" applyAlignment="1">
      <alignment horizontal="right" vertical="center" wrapText="1" shrinkToFit="1"/>
    </xf>
    <xf numFmtId="167" fontId="54" fillId="2" borderId="0" xfId="2" applyNumberFormat="1" applyFont="1" applyFill="1" applyBorder="1" applyAlignment="1">
      <alignment horizontal="right" vertical="center" wrapText="1" shrinkToFit="1"/>
    </xf>
    <xf numFmtId="0" fontId="53" fillId="3" borderId="0" xfId="0" applyFont="1" applyFill="1" applyAlignment="1">
      <alignment vertical="center" wrapText="1" shrinkToFit="1"/>
    </xf>
    <xf numFmtId="0" fontId="75" fillId="2" borderId="0" xfId="9" applyFont="1" applyFill="1" applyAlignment="1">
      <alignment horizontal="left"/>
    </xf>
    <xf numFmtId="0" fontId="57" fillId="0" borderId="0" xfId="0" applyFont="1" applyAlignment="1">
      <alignment horizontal="left" vertical="center"/>
    </xf>
    <xf numFmtId="0" fontId="75" fillId="2" borderId="0" xfId="0" applyFont="1" applyFill="1" applyAlignment="1">
      <alignment horizontal="left"/>
    </xf>
    <xf numFmtId="0" fontId="75" fillId="2" borderId="0" xfId="0" applyFont="1" applyFill="1" applyAlignment="1">
      <alignment horizontal="left" vertical="center" wrapText="1"/>
    </xf>
    <xf numFmtId="0" fontId="75" fillId="2" borderId="0" xfId="9" applyFont="1" applyFill="1" applyAlignment="1">
      <alignment horizontal="left" vertical="center"/>
    </xf>
    <xf numFmtId="0" fontId="75" fillId="0" borderId="0" xfId="9" applyFont="1" applyAlignment="1">
      <alignment horizontal="left" vertical="center"/>
    </xf>
    <xf numFmtId="0" fontId="57" fillId="0" borderId="0" xfId="0" applyFont="1" applyAlignment="1">
      <alignment horizontal="left" vertical="center" wrapText="1"/>
    </xf>
    <xf numFmtId="0" fontId="11" fillId="3" borderId="0" xfId="0" applyFont="1" applyFill="1"/>
    <xf numFmtId="0" fontId="75" fillId="2" borderId="0" xfId="10" applyFont="1" applyFill="1"/>
    <xf numFmtId="0" fontId="2" fillId="0" borderId="0" xfId="0" applyFont="1" applyAlignment="1">
      <alignment horizontal="center"/>
    </xf>
    <xf numFmtId="0" fontId="75" fillId="2" borderId="0" xfId="10" applyFont="1" applyFill="1" applyAlignment="1">
      <alignment vertical="center"/>
    </xf>
    <xf numFmtId="0" fontId="75" fillId="0" borderId="0" xfId="9" applyFont="1" applyAlignment="1">
      <alignment vertical="center"/>
    </xf>
    <xf numFmtId="165" fontId="67" fillId="3" borderId="7" xfId="1" applyNumberFormat="1" applyFont="1" applyFill="1" applyBorder="1" applyAlignment="1">
      <alignment horizontal="left" vertical="center" wrapText="1" shrinkToFit="1"/>
    </xf>
    <xf numFmtId="0" fontId="66" fillId="7" borderId="0" xfId="4" applyFont="1" applyFill="1" applyAlignment="1">
      <alignment horizontal="left" vertical="center" wrapText="1"/>
    </xf>
    <xf numFmtId="0" fontId="36" fillId="0" borderId="0" xfId="0" applyFont="1" applyAlignment="1">
      <alignment vertical="center"/>
    </xf>
    <xf numFmtId="0" fontId="51" fillId="3" borderId="0" xfId="4" applyFont="1" applyFill="1" applyAlignment="1">
      <alignment vertical="center"/>
    </xf>
    <xf numFmtId="0" fontId="16" fillId="3" borderId="0" xfId="0" applyFont="1" applyFill="1" applyAlignment="1">
      <alignment horizontal="left" vertical="center" wrapText="1"/>
    </xf>
    <xf numFmtId="167" fontId="53" fillId="3" borderId="0" xfId="2" applyNumberFormat="1" applyFont="1" applyFill="1" applyBorder="1" applyAlignment="1">
      <alignment horizontal="right" wrapText="1" shrinkToFit="1"/>
    </xf>
    <xf numFmtId="0" fontId="16" fillId="2" borderId="0" xfId="0" applyFont="1" applyFill="1" applyAlignment="1">
      <alignment vertical="center" wrapText="1"/>
    </xf>
    <xf numFmtId="166" fontId="16" fillId="2" borderId="0" xfId="1" applyNumberFormat="1" applyFont="1" applyFill="1" applyBorder="1" applyAlignment="1">
      <alignment horizontal="right" vertical="center" wrapText="1" shrinkToFit="1"/>
    </xf>
    <xf numFmtId="0" fontId="54" fillId="3" borderId="0" xfId="0" applyFont="1" applyFill="1" applyAlignment="1">
      <alignment horizontal="left" vertical="center" wrapText="1"/>
    </xf>
    <xf numFmtId="0" fontId="32" fillId="0" borderId="0" xfId="4" applyFont="1" applyAlignment="1">
      <alignment horizontal="centerContinuous" vertical="center" wrapText="1" shrinkToFit="1"/>
    </xf>
    <xf numFmtId="0" fontId="62" fillId="0" borderId="0" xfId="4" applyFont="1" applyAlignment="1">
      <alignment horizontal="right" vertical="center" wrapText="1" shrinkToFit="1"/>
    </xf>
    <xf numFmtId="44" fontId="36" fillId="0" borderId="0" xfId="0" applyNumberFormat="1" applyFont="1"/>
    <xf numFmtId="0" fontId="86" fillId="0" borderId="0" xfId="0" applyFont="1" applyAlignment="1">
      <alignment vertical="center" wrapText="1"/>
    </xf>
    <xf numFmtId="0" fontId="51" fillId="2" borderId="0" xfId="4" applyFont="1" applyFill="1" applyAlignment="1">
      <alignment vertical="center" wrapText="1"/>
    </xf>
    <xf numFmtId="0" fontId="51" fillId="2" borderId="0" xfId="4" applyFont="1" applyFill="1" applyAlignment="1">
      <alignment vertical="center" shrinkToFit="1"/>
    </xf>
    <xf numFmtId="0" fontId="51" fillId="2" borderId="0" xfId="4" applyFont="1" applyFill="1" applyAlignment="1">
      <alignment horizontal="left" vertical="center" shrinkToFit="1"/>
    </xf>
    <xf numFmtId="0" fontId="87" fillId="2" borderId="0" xfId="4" applyFont="1" applyFill="1" applyAlignment="1">
      <alignment horizontal="center" vertical="center" wrapText="1"/>
    </xf>
    <xf numFmtId="0" fontId="85" fillId="8" borderId="0" xfId="0" applyFont="1" applyFill="1" applyAlignment="1">
      <alignment vertical="center"/>
    </xf>
    <xf numFmtId="0" fontId="85" fillId="0" borderId="0" xfId="0" applyFont="1" applyAlignment="1">
      <alignment vertical="center" wrapText="1"/>
    </xf>
    <xf numFmtId="0" fontId="85" fillId="0" borderId="0" xfId="4" applyFont="1" applyAlignment="1">
      <alignment vertical="center" wrapText="1"/>
    </xf>
    <xf numFmtId="0" fontId="88" fillId="0" borderId="0" xfId="4" applyFont="1" applyAlignment="1">
      <alignment horizontal="right" wrapText="1" shrinkToFit="1"/>
    </xf>
    <xf numFmtId="9" fontId="51" fillId="0" borderId="0" xfId="2" applyFont="1" applyFill="1" applyBorder="1" applyAlignment="1">
      <alignment horizontal="right" wrapText="1" shrinkToFit="1"/>
    </xf>
    <xf numFmtId="0" fontId="88" fillId="3" borderId="0" xfId="4" applyFont="1" applyFill="1" applyAlignment="1">
      <alignment horizontal="right" wrapText="1" shrinkToFit="1"/>
    </xf>
    <xf numFmtId="0" fontId="51" fillId="3" borderId="0" xfId="4" applyFont="1" applyFill="1" applyAlignment="1">
      <alignment horizontal="left" wrapText="1" shrinkToFit="1"/>
    </xf>
    <xf numFmtId="0" fontId="51" fillId="2" borderId="0" xfId="0" applyFont="1" applyFill="1" applyAlignment="1">
      <alignment vertical="center"/>
    </xf>
    <xf numFmtId="0" fontId="51" fillId="2" borderId="0" xfId="0" applyFont="1" applyFill="1" applyAlignment="1">
      <alignment vertical="center" wrapText="1"/>
    </xf>
    <xf numFmtId="0" fontId="51" fillId="2" borderId="0" xfId="0" applyFont="1" applyFill="1" applyAlignment="1">
      <alignment horizontal="center" vertical="center" shrinkToFit="1"/>
    </xf>
    <xf numFmtId="0" fontId="87" fillId="2" borderId="0" xfId="0" applyFont="1" applyFill="1" applyAlignment="1">
      <alignment horizontal="center" vertical="center" wrapText="1"/>
    </xf>
    <xf numFmtId="0" fontId="51" fillId="2" borderId="0" xfId="0" applyFont="1" applyFill="1" applyAlignment="1">
      <alignment vertical="center" shrinkToFit="1"/>
    </xf>
    <xf numFmtId="0" fontId="51" fillId="0" borderId="0" xfId="4" applyFont="1" applyAlignment="1">
      <alignment horizontal="left" vertical="center" wrapText="1" shrinkToFit="1"/>
    </xf>
    <xf numFmtId="165" fontId="51" fillId="2" borderId="0" xfId="1" applyNumberFormat="1" applyFont="1" applyFill="1" applyBorder="1" applyAlignment="1">
      <alignment vertical="center"/>
    </xf>
    <xf numFmtId="165" fontId="87" fillId="2" borderId="0" xfId="1" applyNumberFormat="1" applyFont="1" applyFill="1" applyBorder="1" applyAlignment="1">
      <alignment vertical="center"/>
    </xf>
    <xf numFmtId="167" fontId="51" fillId="3" borderId="0" xfId="2" applyNumberFormat="1" applyFont="1" applyFill="1" applyBorder="1" applyAlignment="1">
      <alignment horizontal="left" wrapText="1" shrinkToFit="1"/>
    </xf>
    <xf numFmtId="167" fontId="51" fillId="3" borderId="0" xfId="2" applyNumberFormat="1" applyFont="1" applyFill="1" applyBorder="1" applyAlignment="1">
      <alignment horizontal="center" wrapText="1" shrinkToFit="1"/>
    </xf>
    <xf numFmtId="0" fontId="91" fillId="2" borderId="0" xfId="0" applyFont="1" applyFill="1" applyAlignment="1">
      <alignment vertical="center"/>
    </xf>
    <xf numFmtId="0" fontId="92" fillId="2" borderId="0" xfId="0" applyFont="1" applyFill="1" applyAlignment="1">
      <alignment vertical="center" shrinkToFit="1"/>
    </xf>
    <xf numFmtId="0" fontId="93" fillId="2" borderId="0" xfId="0" applyFont="1" applyFill="1" applyAlignment="1">
      <alignment vertical="center" shrinkToFit="1"/>
    </xf>
    <xf numFmtId="0" fontId="93" fillId="2" borderId="0" xfId="0" applyFont="1" applyFill="1" applyAlignment="1">
      <alignment vertical="center" wrapText="1"/>
    </xf>
    <xf numFmtId="0" fontId="93" fillId="2" borderId="0" xfId="0" applyFont="1" applyFill="1" applyAlignment="1">
      <alignment vertical="center"/>
    </xf>
    <xf numFmtId="0" fontId="94" fillId="2" borderId="0" xfId="0" applyFont="1" applyFill="1" applyAlignment="1">
      <alignment horizontal="right" vertical="center" shrinkToFit="1"/>
    </xf>
    <xf numFmtId="0" fontId="96" fillId="0" borderId="0" xfId="0" applyFont="1" applyAlignment="1">
      <alignment vertical="center"/>
    </xf>
    <xf numFmtId="0" fontId="51" fillId="3" borderId="0" xfId="4" applyFont="1" applyFill="1" applyAlignment="1">
      <alignment vertical="center" shrinkToFit="1"/>
    </xf>
    <xf numFmtId="0" fontId="51" fillId="3" borderId="0" xfId="4" applyFont="1" applyFill="1" applyAlignment="1">
      <alignment vertical="center" wrapText="1"/>
    </xf>
    <xf numFmtId="10" fontId="96" fillId="0" borderId="0" xfId="0" applyNumberFormat="1" applyFont="1" applyAlignment="1">
      <alignment horizontal="center" vertical="center"/>
    </xf>
    <xf numFmtId="0" fontId="99" fillId="2" borderId="0" xfId="0" applyFont="1" applyFill="1" applyAlignment="1">
      <alignment vertical="center" wrapText="1"/>
    </xf>
    <xf numFmtId="0" fontId="100" fillId="2" borderId="0" xfId="1" applyNumberFormat="1" applyFont="1" applyFill="1" applyAlignment="1">
      <alignment horizontal="right" vertical="center" wrapText="1" shrinkToFit="1"/>
    </xf>
    <xf numFmtId="0" fontId="87" fillId="0" borderId="5" xfId="0" applyFont="1" applyBorder="1" applyAlignment="1">
      <alignment vertical="center" wrapText="1"/>
    </xf>
    <xf numFmtId="0" fontId="99" fillId="0" borderId="5" xfId="0" applyFont="1" applyBorder="1" applyAlignment="1">
      <alignment vertical="center" wrapText="1"/>
    </xf>
    <xf numFmtId="167" fontId="87" fillId="0" borderId="5" xfId="2" applyNumberFormat="1" applyFont="1" applyFill="1" applyBorder="1" applyAlignment="1">
      <alignment vertical="center" wrapText="1"/>
    </xf>
    <xf numFmtId="167" fontId="51" fillId="2" borderId="0" xfId="2" applyNumberFormat="1" applyFont="1" applyFill="1" applyAlignment="1">
      <alignment vertical="center" shrinkToFit="1"/>
    </xf>
    <xf numFmtId="165" fontId="51" fillId="2" borderId="0" xfId="4" applyNumberFormat="1" applyFont="1" applyFill="1" applyAlignment="1">
      <alignment horizontal="left" vertical="center" shrinkToFit="1"/>
    </xf>
    <xf numFmtId="170" fontId="51" fillId="2" borderId="0" xfId="4" applyNumberFormat="1" applyFont="1" applyFill="1" applyAlignment="1">
      <alignment vertical="center" shrinkToFit="1"/>
    </xf>
    <xf numFmtId="165" fontId="51" fillId="0" borderId="0" xfId="1" applyNumberFormat="1" applyFont="1" applyFill="1" applyAlignment="1">
      <alignment horizontal="left" vertical="center" shrinkToFit="1"/>
    </xf>
    <xf numFmtId="170" fontId="51" fillId="0" borderId="0" xfId="4" applyNumberFormat="1" applyFont="1" applyAlignment="1">
      <alignment horizontal="left" vertical="center" shrinkToFit="1"/>
    </xf>
    <xf numFmtId="0" fontId="51" fillId="0" borderId="0" xfId="4" applyFont="1" applyAlignment="1">
      <alignment horizontal="left" vertical="center" shrinkToFit="1"/>
    </xf>
    <xf numFmtId="165" fontId="51" fillId="0" borderId="0" xfId="1" applyNumberFormat="1" applyFont="1" applyFill="1" applyAlignment="1">
      <alignment vertical="center" shrinkToFit="1"/>
    </xf>
    <xf numFmtId="165" fontId="51" fillId="2" borderId="0" xfId="1" applyNumberFormat="1" applyFont="1" applyFill="1" applyAlignment="1">
      <alignment vertical="center" shrinkToFit="1"/>
    </xf>
    <xf numFmtId="165" fontId="51" fillId="0" borderId="0" xfId="1" applyNumberFormat="1" applyFont="1" applyFill="1" applyBorder="1" applyAlignment="1">
      <alignment horizontal="right" wrapText="1" shrinkToFit="1"/>
    </xf>
    <xf numFmtId="165" fontId="51" fillId="3" borderId="0" xfId="1" applyNumberFormat="1" applyFont="1" applyFill="1" applyBorder="1" applyAlignment="1">
      <alignment horizontal="right" wrapText="1" shrinkToFit="1"/>
    </xf>
    <xf numFmtId="0" fontId="101" fillId="2" borderId="0" xfId="4" applyFont="1" applyFill="1" applyAlignment="1">
      <alignment vertical="center" wrapText="1"/>
    </xf>
    <xf numFmtId="0" fontId="101" fillId="2" borderId="0" xfId="4" applyFont="1" applyFill="1" applyAlignment="1">
      <alignment vertical="center" shrinkToFit="1"/>
    </xf>
    <xf numFmtId="0" fontId="86" fillId="2" borderId="0" xfId="4" applyFont="1" applyFill="1" applyAlignment="1">
      <alignment horizontal="center" vertical="center"/>
    </xf>
    <xf numFmtId="164" fontId="51" fillId="3" borderId="0" xfId="1" applyFont="1" applyFill="1" applyBorder="1" applyAlignment="1">
      <alignment horizontal="left" vertical="center" wrapText="1" shrinkToFit="1"/>
    </xf>
    <xf numFmtId="0" fontId="100" fillId="3" borderId="0" xfId="4" applyFont="1" applyFill="1" applyAlignment="1">
      <alignment horizontal="center" vertical="center" wrapText="1" shrinkToFit="1"/>
    </xf>
    <xf numFmtId="0" fontId="101" fillId="2" borderId="0" xfId="4" applyFont="1" applyFill="1" applyAlignment="1">
      <alignment vertical="center"/>
    </xf>
    <xf numFmtId="164" fontId="51" fillId="0" borderId="0" xfId="1" applyFont="1" applyFill="1" applyBorder="1" applyAlignment="1">
      <alignment horizontal="left" vertical="center" wrapText="1" indent="2" shrinkToFit="1"/>
    </xf>
    <xf numFmtId="0" fontId="51" fillId="0" borderId="0" xfId="4" applyFont="1" applyAlignment="1">
      <alignment vertical="center" wrapText="1" shrinkToFit="1"/>
    </xf>
    <xf numFmtId="0" fontId="51" fillId="0" borderId="0" xfId="4" applyFont="1" applyAlignment="1">
      <alignment vertical="center"/>
    </xf>
    <xf numFmtId="165" fontId="51" fillId="2" borderId="0" xfId="1" applyNumberFormat="1" applyFont="1" applyFill="1" applyBorder="1" applyAlignment="1">
      <alignment horizontal="right" vertical="center" wrapText="1" indent="1"/>
    </xf>
    <xf numFmtId="0" fontId="51" fillId="2" borderId="0" xfId="4" applyFont="1" applyFill="1" applyAlignment="1">
      <alignment horizontal="left" vertical="center" wrapText="1" indent="2"/>
    </xf>
    <xf numFmtId="0" fontId="103" fillId="0" borderId="0" xfId="0" applyFont="1"/>
    <xf numFmtId="0" fontId="43" fillId="2" borderId="0" xfId="4" applyFont="1" applyFill="1" applyAlignment="1">
      <alignment vertical="center" wrapText="1"/>
    </xf>
    <xf numFmtId="165" fontId="53" fillId="3" borderId="0" xfId="1" applyNumberFormat="1" applyFont="1" applyFill="1" applyBorder="1" applyAlignment="1">
      <alignment horizontal="right" wrapText="1" shrinkToFit="1"/>
    </xf>
    <xf numFmtId="167" fontId="51" fillId="2" borderId="0" xfId="2" applyNumberFormat="1" applyFont="1" applyFill="1" applyBorder="1" applyAlignment="1">
      <alignment horizontal="center" vertical="center" wrapText="1"/>
    </xf>
    <xf numFmtId="173" fontId="36" fillId="0" borderId="0" xfId="0" applyNumberFormat="1" applyFont="1"/>
    <xf numFmtId="173" fontId="39" fillId="0" borderId="0" xfId="2" applyNumberFormat="1" applyFont="1" applyBorder="1" applyAlignment="1">
      <alignment horizontal="center"/>
    </xf>
    <xf numFmtId="173" fontId="42" fillId="0" borderId="0" xfId="2" applyNumberFormat="1" applyFont="1" applyFill="1" applyBorder="1" applyAlignment="1">
      <alignment horizontal="center" vertical="center" wrapText="1"/>
    </xf>
    <xf numFmtId="173" fontId="39" fillId="0" borderId="0" xfId="2" applyNumberFormat="1" applyFont="1" applyFill="1" applyBorder="1" applyAlignment="1">
      <alignment horizontal="center"/>
    </xf>
    <xf numFmtId="173" fontId="39" fillId="0" borderId="0" xfId="11" applyNumberFormat="1" applyFont="1" applyBorder="1" applyAlignment="1">
      <alignment horizontal="center"/>
    </xf>
    <xf numFmtId="165" fontId="89" fillId="0" borderId="0" xfId="1" applyNumberFormat="1" applyFont="1" applyFill="1" applyBorder="1" applyAlignment="1">
      <alignment horizontal="right" wrapText="1"/>
    </xf>
    <xf numFmtId="9" fontId="88" fillId="0" borderId="0" xfId="2" applyFont="1" applyFill="1" applyBorder="1" applyAlignment="1">
      <alignment horizontal="right" wrapText="1"/>
    </xf>
    <xf numFmtId="0" fontId="51" fillId="0" borderId="0" xfId="4" applyFont="1" applyAlignment="1">
      <alignment vertical="center" wrapText="1"/>
    </xf>
    <xf numFmtId="0" fontId="51" fillId="0" borderId="0" xfId="4" applyFont="1" applyAlignment="1">
      <alignment vertical="center" shrinkToFit="1"/>
    </xf>
    <xf numFmtId="0" fontId="89" fillId="0" borderId="0" xfId="4" applyFont="1" applyAlignment="1">
      <alignment wrapText="1"/>
    </xf>
    <xf numFmtId="9" fontId="51" fillId="3" borderId="0" xfId="11" applyFont="1" applyFill="1" applyBorder="1" applyAlignment="1">
      <alignment horizontal="right" wrapText="1" shrinkToFit="1"/>
    </xf>
    <xf numFmtId="0" fontId="10" fillId="3" borderId="0" xfId="0" applyFont="1" applyFill="1" applyAlignment="1">
      <alignment vertical="center" wrapText="1" shrinkToFit="1"/>
    </xf>
    <xf numFmtId="166" fontId="53" fillId="3" borderId="0" xfId="1" applyNumberFormat="1" applyFont="1" applyFill="1" applyBorder="1" applyAlignment="1">
      <alignment horizontal="right" wrapText="1" shrinkToFit="1"/>
    </xf>
    <xf numFmtId="164" fontId="53" fillId="3" borderId="0" xfId="1" applyFont="1" applyFill="1" applyBorder="1" applyAlignment="1">
      <alignment horizontal="right" wrapText="1" shrinkToFit="1"/>
    </xf>
    <xf numFmtId="167" fontId="53" fillId="3" borderId="1" xfId="2" applyNumberFormat="1" applyFont="1" applyFill="1" applyBorder="1" applyAlignment="1">
      <alignment horizontal="right" wrapText="1" shrinkToFit="1"/>
    </xf>
    <xf numFmtId="9" fontId="53" fillId="3" borderId="0" xfId="2" applyFont="1" applyFill="1" applyBorder="1" applyAlignment="1">
      <alignment horizontal="right" wrapText="1" shrinkToFit="1"/>
    </xf>
    <xf numFmtId="165" fontId="53" fillId="3" borderId="1" xfId="1" applyNumberFormat="1" applyFont="1" applyFill="1" applyBorder="1" applyAlignment="1">
      <alignment horizontal="right" wrapText="1" shrinkToFit="1"/>
    </xf>
    <xf numFmtId="0" fontId="16" fillId="3" borderId="0" xfId="0" quotePrefix="1" applyFont="1" applyFill="1" applyAlignment="1">
      <alignment horizontal="left" vertical="center"/>
    </xf>
    <xf numFmtId="0" fontId="16" fillId="3" borderId="7" xfId="0" applyFont="1" applyFill="1" applyBorder="1" applyAlignment="1">
      <alignment vertical="center" wrapText="1" shrinkToFit="1"/>
    </xf>
    <xf numFmtId="167" fontId="53" fillId="3" borderId="0" xfId="2" applyNumberFormat="1" applyFont="1" applyFill="1" applyBorder="1" applyAlignment="1">
      <alignment horizontal="center" vertical="center" wrapText="1" shrinkToFit="1"/>
    </xf>
    <xf numFmtId="0" fontId="106" fillId="0" borderId="0" xfId="0" applyFont="1"/>
    <xf numFmtId="0" fontId="1" fillId="0" borderId="0" xfId="0" applyFont="1"/>
    <xf numFmtId="0" fontId="1" fillId="0" borderId="7" xfId="0" applyFont="1" applyBorder="1"/>
    <xf numFmtId="0" fontId="41" fillId="2" borderId="7" xfId="0" applyFont="1" applyFill="1" applyBorder="1" applyAlignment="1">
      <alignment horizontal="center" vertical="center" wrapText="1" shrinkToFit="1"/>
    </xf>
    <xf numFmtId="0" fontId="41" fillId="2" borderId="0" xfId="0" applyFont="1" applyFill="1" applyAlignment="1">
      <alignment horizontal="center" vertical="center" wrapText="1" shrinkToFit="1"/>
    </xf>
    <xf numFmtId="0" fontId="42" fillId="3" borderId="0" xfId="0" applyFont="1" applyFill="1" applyAlignment="1">
      <alignment horizontal="left" vertical="center" wrapText="1"/>
    </xf>
    <xf numFmtId="0" fontId="36" fillId="3" borderId="0" xfId="0" applyFont="1" applyFill="1"/>
    <xf numFmtId="0" fontId="39" fillId="0" borderId="13" xfId="0" applyFont="1" applyBorder="1"/>
    <xf numFmtId="173" fontId="39" fillId="0" borderId="13" xfId="11" applyNumberFormat="1" applyFont="1" applyBorder="1" applyAlignment="1">
      <alignment horizontal="center"/>
    </xf>
    <xf numFmtId="173" fontId="39" fillId="0" borderId="14" xfId="11" applyNumberFormat="1" applyFont="1" applyBorder="1" applyAlignment="1">
      <alignment horizontal="center"/>
    </xf>
    <xf numFmtId="0" fontId="39" fillId="0" borderId="14" xfId="0" applyFont="1" applyBorder="1"/>
    <xf numFmtId="0" fontId="39" fillId="0" borderId="7" xfId="0" applyFont="1" applyBorder="1" applyAlignment="1">
      <alignment horizontal="center" vertical="center"/>
    </xf>
    <xf numFmtId="0" fontId="39" fillId="0" borderId="15" xfId="0" applyFont="1" applyBorder="1"/>
    <xf numFmtId="173" fontId="39" fillId="0" borderId="15" xfId="2" applyNumberFormat="1" applyFont="1" applyBorder="1" applyAlignment="1">
      <alignment horizontal="center"/>
    </xf>
    <xf numFmtId="0" fontId="42" fillId="3" borderId="12" xfId="0" applyFont="1" applyFill="1" applyBorder="1" applyAlignment="1">
      <alignment horizontal="left" vertical="center" wrapText="1"/>
    </xf>
    <xf numFmtId="173" fontId="36" fillId="3" borderId="0" xfId="0" applyNumberFormat="1" applyFont="1" applyFill="1"/>
    <xf numFmtId="173" fontId="39" fillId="0" borderId="14" xfId="2" applyNumberFormat="1" applyFont="1" applyBorder="1" applyAlignment="1">
      <alignment horizontal="center"/>
    </xf>
    <xf numFmtId="0" fontId="39" fillId="0" borderId="16" xfId="0" applyFont="1" applyBorder="1"/>
    <xf numFmtId="173" fontId="36" fillId="0" borderId="17" xfId="0" applyNumberFormat="1" applyFont="1" applyBorder="1"/>
    <xf numFmtId="173" fontId="39" fillId="0" borderId="17" xfId="2" applyNumberFormat="1" applyFont="1" applyBorder="1" applyAlignment="1">
      <alignment horizontal="center"/>
    </xf>
    <xf numFmtId="173" fontId="39" fillId="0" borderId="16" xfId="2" applyNumberFormat="1" applyFont="1" applyBorder="1" applyAlignment="1">
      <alignment horizontal="center"/>
    </xf>
    <xf numFmtId="0" fontId="36" fillId="0" borderId="19" xfId="0" applyFont="1" applyBorder="1"/>
    <xf numFmtId="0" fontId="43" fillId="3" borderId="0" xfId="4" applyFont="1" applyFill="1" applyAlignment="1">
      <alignment vertical="center" shrinkToFit="1"/>
    </xf>
    <xf numFmtId="3" fontId="48" fillId="9" borderId="0" xfId="0" applyNumberFormat="1" applyFont="1" applyFill="1" applyAlignment="1">
      <alignment horizontal="center"/>
    </xf>
    <xf numFmtId="173" fontId="48" fillId="9" borderId="0" xfId="0" applyNumberFormat="1" applyFont="1" applyFill="1" applyAlignment="1">
      <alignment horizontal="center"/>
    </xf>
    <xf numFmtId="173" fontId="47" fillId="3" borderId="0" xfId="4" applyNumberFormat="1" applyFont="1" applyFill="1" applyAlignment="1">
      <alignment horizontal="right" vertical="center" wrapText="1" shrinkToFit="1"/>
    </xf>
    <xf numFmtId="0" fontId="36" fillId="3" borderId="0" xfId="4" applyFont="1" applyFill="1" applyAlignment="1">
      <alignment horizontal="left" vertical="center" wrapText="1" shrinkToFit="1"/>
    </xf>
    <xf numFmtId="173" fontId="36" fillId="3" borderId="0" xfId="2" applyNumberFormat="1" applyFont="1" applyFill="1" applyBorder="1" applyAlignment="1">
      <alignment horizontal="right" vertical="center" wrapText="1" shrinkToFit="1"/>
    </xf>
    <xf numFmtId="3" fontId="48" fillId="3" borderId="13" xfId="0" applyNumberFormat="1" applyFont="1" applyFill="1" applyBorder="1" applyAlignment="1">
      <alignment horizontal="center"/>
    </xf>
    <xf numFmtId="173" fontId="48" fillId="3" borderId="13" xfId="0" applyNumberFormat="1" applyFont="1" applyFill="1" applyBorder="1" applyAlignment="1">
      <alignment horizontal="center"/>
    </xf>
    <xf numFmtId="173" fontId="48" fillId="9" borderId="13" xfId="0" applyNumberFormat="1" applyFont="1" applyFill="1" applyBorder="1" applyAlignment="1">
      <alignment horizontal="center"/>
    </xf>
    <xf numFmtId="173" fontId="48" fillId="3" borderId="14" xfId="0" applyNumberFormat="1" applyFont="1" applyFill="1" applyBorder="1" applyAlignment="1">
      <alignment horizontal="center"/>
    </xf>
    <xf numFmtId="3" fontId="48" fillId="3" borderId="14" xfId="0" applyNumberFormat="1" applyFont="1" applyFill="1" applyBorder="1" applyAlignment="1">
      <alignment horizontal="center"/>
    </xf>
    <xf numFmtId="0" fontId="36" fillId="3" borderId="14" xfId="4" applyFont="1" applyFill="1" applyBorder="1" applyAlignment="1">
      <alignment vertical="center"/>
    </xf>
    <xf numFmtId="3" fontId="48" fillId="9" borderId="14" xfId="0" applyNumberFormat="1" applyFont="1" applyFill="1" applyBorder="1" applyAlignment="1">
      <alignment horizontal="center"/>
    </xf>
    <xf numFmtId="173" fontId="48" fillId="9" borderId="14" xfId="0" applyNumberFormat="1" applyFont="1" applyFill="1" applyBorder="1" applyAlignment="1">
      <alignment horizontal="center"/>
    </xf>
    <xf numFmtId="3" fontId="48" fillId="9" borderId="20" xfId="0" applyNumberFormat="1" applyFont="1" applyFill="1" applyBorder="1" applyAlignment="1">
      <alignment horizontal="center"/>
    </xf>
    <xf numFmtId="0" fontId="45" fillId="3" borderId="21" xfId="4" applyFont="1" applyFill="1" applyBorder="1" applyAlignment="1">
      <alignment horizontal="center" vertical="center" wrapText="1" shrinkToFit="1"/>
    </xf>
    <xf numFmtId="0" fontId="46" fillId="3" borderId="21" xfId="4" applyFont="1" applyFill="1" applyBorder="1" applyAlignment="1">
      <alignment horizontal="center" vertical="center" wrapText="1" shrinkToFit="1"/>
    </xf>
    <xf numFmtId="0" fontId="46" fillId="3" borderId="0" xfId="4" applyFont="1" applyFill="1" applyAlignment="1">
      <alignment horizontal="center" vertical="center" wrapText="1" shrinkToFit="1"/>
    </xf>
    <xf numFmtId="173" fontId="48" fillId="9" borderId="22" xfId="0" applyNumberFormat="1" applyFont="1" applyFill="1" applyBorder="1" applyAlignment="1">
      <alignment horizontal="center"/>
    </xf>
    <xf numFmtId="0" fontId="108" fillId="3" borderId="21" xfId="4" applyFont="1" applyFill="1" applyBorder="1" applyAlignment="1">
      <alignment horizontal="center" vertical="center" wrapText="1" shrinkToFit="1"/>
    </xf>
    <xf numFmtId="0" fontId="51" fillId="3" borderId="23" xfId="4" applyFont="1" applyFill="1" applyBorder="1" applyAlignment="1">
      <alignment horizontal="left" wrapText="1" shrinkToFit="1"/>
    </xf>
    <xf numFmtId="9" fontId="51" fillId="3" borderId="23" xfId="11" applyFont="1" applyFill="1" applyBorder="1" applyAlignment="1">
      <alignment horizontal="right" wrapText="1" shrinkToFit="1"/>
    </xf>
    <xf numFmtId="165" fontId="51" fillId="3" borderId="23" xfId="1" applyNumberFormat="1" applyFont="1" applyFill="1" applyBorder="1" applyAlignment="1">
      <alignment horizontal="right" wrapText="1" shrinkToFit="1"/>
    </xf>
    <xf numFmtId="165" fontId="51" fillId="3" borderId="24" xfId="1" applyNumberFormat="1" applyFont="1" applyFill="1" applyBorder="1" applyAlignment="1">
      <alignment horizontal="right" wrapText="1" shrinkToFit="1"/>
    </xf>
    <xf numFmtId="0" fontId="51" fillId="2" borderId="19" xfId="4" applyFont="1" applyFill="1" applyBorder="1" applyAlignment="1">
      <alignment vertical="center"/>
    </xf>
    <xf numFmtId="0" fontId="51" fillId="2" borderId="19" xfId="4" applyFont="1" applyFill="1" applyBorder="1" applyAlignment="1">
      <alignment vertical="center" shrinkToFit="1"/>
    </xf>
    <xf numFmtId="0" fontId="51" fillId="2" borderId="19" xfId="4" applyFont="1" applyFill="1" applyBorder="1" applyAlignment="1">
      <alignment vertical="center" wrapText="1"/>
    </xf>
    <xf numFmtId="165" fontId="51" fillId="3" borderId="13" xfId="1" applyNumberFormat="1" applyFont="1" applyFill="1" applyBorder="1" applyAlignment="1">
      <alignment horizontal="right" wrapText="1" shrinkToFit="1"/>
    </xf>
    <xf numFmtId="9" fontId="51" fillId="3" borderId="13" xfId="11" applyFont="1" applyFill="1" applyBorder="1" applyAlignment="1">
      <alignment horizontal="right" wrapText="1" shrinkToFit="1"/>
    </xf>
    <xf numFmtId="0" fontId="89" fillId="3" borderId="23" xfId="4" applyFont="1" applyFill="1" applyBorder="1" applyAlignment="1">
      <alignment wrapText="1"/>
    </xf>
    <xf numFmtId="165" fontId="89" fillId="3" borderId="23" xfId="1" applyNumberFormat="1" applyFont="1" applyFill="1" applyBorder="1" applyAlignment="1">
      <alignment horizontal="right" wrapText="1"/>
    </xf>
    <xf numFmtId="9" fontId="88" fillId="3" borderId="23" xfId="11" applyFont="1" applyFill="1" applyBorder="1" applyAlignment="1">
      <alignment horizontal="right" wrapText="1"/>
    </xf>
    <xf numFmtId="165" fontId="51" fillId="3" borderId="14" xfId="1" applyNumberFormat="1" applyFont="1" applyFill="1" applyBorder="1" applyAlignment="1">
      <alignment horizontal="right" wrapText="1" shrinkToFit="1"/>
    </xf>
    <xf numFmtId="9" fontId="51" fillId="3" borderId="14" xfId="11" applyFont="1" applyFill="1" applyBorder="1" applyAlignment="1">
      <alignment horizontal="right" wrapText="1" shrinkToFit="1"/>
    </xf>
    <xf numFmtId="0" fontId="51" fillId="3" borderId="20" xfId="4" applyFont="1" applyFill="1" applyBorder="1" applyAlignment="1">
      <alignment horizontal="left" wrapText="1" shrinkToFit="1"/>
    </xf>
    <xf numFmtId="0" fontId="51" fillId="3" borderId="14" xfId="4" applyFont="1" applyFill="1" applyBorder="1" applyAlignment="1">
      <alignment horizontal="left" wrapText="1" shrinkToFit="1"/>
    </xf>
    <xf numFmtId="9" fontId="51" fillId="3" borderId="27" xfId="11" applyFont="1" applyFill="1" applyBorder="1" applyAlignment="1">
      <alignment horizontal="right" wrapText="1" shrinkToFit="1"/>
    </xf>
    <xf numFmtId="0" fontId="51" fillId="3" borderId="13" xfId="4" applyFont="1" applyFill="1" applyBorder="1" applyAlignment="1">
      <alignment horizontal="left" wrapText="1" shrinkToFit="1"/>
    </xf>
    <xf numFmtId="0" fontId="51" fillId="3" borderId="27" xfId="4" applyFont="1" applyFill="1" applyBorder="1" applyAlignment="1">
      <alignment horizontal="left" wrapText="1" shrinkToFit="1"/>
    </xf>
    <xf numFmtId="0" fontId="87" fillId="3" borderId="25" xfId="4" applyFont="1" applyFill="1" applyBorder="1" applyAlignment="1">
      <alignment horizontal="left" vertical="center" wrapText="1" shrinkToFit="1"/>
    </xf>
    <xf numFmtId="0" fontId="87" fillId="3" borderId="25" xfId="4" applyFont="1" applyFill="1" applyBorder="1" applyAlignment="1">
      <alignment horizontal="left" wrapText="1" shrinkToFit="1"/>
    </xf>
    <xf numFmtId="0" fontId="89" fillId="3" borderId="0" xfId="4" applyFont="1" applyFill="1" applyAlignment="1">
      <alignment wrapText="1"/>
    </xf>
    <xf numFmtId="9" fontId="51" fillId="3" borderId="20" xfId="11" applyFont="1" applyFill="1" applyBorder="1" applyAlignment="1">
      <alignment horizontal="right" wrapText="1" shrinkToFit="1"/>
    </xf>
    <xf numFmtId="0" fontId="87" fillId="3" borderId="26" xfId="4" applyFont="1" applyFill="1" applyBorder="1" applyAlignment="1">
      <alignment horizontal="left" wrapText="1" shrinkToFit="1"/>
    </xf>
    <xf numFmtId="9" fontId="51" fillId="3" borderId="26" xfId="11" applyFont="1" applyFill="1" applyBorder="1" applyAlignment="1">
      <alignment horizontal="right" wrapText="1" shrinkToFit="1"/>
    </xf>
    <xf numFmtId="0" fontId="87" fillId="2" borderId="28" xfId="4" applyFont="1" applyFill="1" applyBorder="1" applyAlignment="1">
      <alignment vertical="center" wrapText="1"/>
    </xf>
    <xf numFmtId="0" fontId="51" fillId="2" borderId="29" xfId="4" applyFont="1" applyFill="1" applyBorder="1" applyAlignment="1">
      <alignment vertical="center" shrinkToFit="1"/>
    </xf>
    <xf numFmtId="0" fontId="51" fillId="2" borderId="29" xfId="4" applyFont="1" applyFill="1" applyBorder="1" applyAlignment="1">
      <alignment vertical="center"/>
    </xf>
    <xf numFmtId="0" fontId="51" fillId="3" borderId="28" xfId="4" applyFont="1" applyFill="1" applyBorder="1" applyAlignment="1">
      <alignment horizontal="center" wrapText="1" shrinkToFit="1"/>
    </xf>
    <xf numFmtId="0" fontId="51" fillId="3" borderId="28" xfId="4" applyFont="1" applyFill="1" applyBorder="1" applyAlignment="1">
      <alignment horizontal="center" vertical="center" wrapText="1" shrinkToFit="1"/>
    </xf>
    <xf numFmtId="167" fontId="51" fillId="3" borderId="13" xfId="2" applyNumberFormat="1" applyFont="1" applyFill="1" applyBorder="1" applyAlignment="1">
      <alignment horizontal="left" wrapText="1" shrinkToFit="1"/>
    </xf>
    <xf numFmtId="167" fontId="51" fillId="3" borderId="20" xfId="2" applyNumberFormat="1" applyFont="1" applyFill="1" applyBorder="1" applyAlignment="1">
      <alignment horizontal="center" wrapText="1" shrinkToFit="1"/>
    </xf>
    <xf numFmtId="167" fontId="51" fillId="3" borderId="14" xfId="2" applyNumberFormat="1" applyFont="1" applyFill="1" applyBorder="1" applyAlignment="1">
      <alignment horizontal="center" wrapText="1" shrinkToFit="1"/>
    </xf>
    <xf numFmtId="0" fontId="91" fillId="3" borderId="0" xfId="4" applyFont="1" applyFill="1" applyAlignment="1">
      <alignment horizontal="left" vertical="center" wrapText="1" shrinkToFit="1"/>
    </xf>
    <xf numFmtId="0" fontId="51" fillId="3" borderId="0" xfId="0" applyFont="1" applyFill="1" applyAlignment="1">
      <alignment vertical="center" wrapText="1"/>
    </xf>
    <xf numFmtId="169" fontId="51" fillId="3" borderId="0" xfId="2" applyNumberFormat="1" applyFont="1" applyFill="1" applyBorder="1" applyAlignment="1">
      <alignment horizontal="right" vertical="center" shrinkToFit="1"/>
    </xf>
    <xf numFmtId="167" fontId="51" fillId="3" borderId="0" xfId="2" applyNumberFormat="1" applyFont="1" applyFill="1" applyBorder="1" applyAlignment="1">
      <alignment horizontal="right" vertical="center" shrinkToFit="1"/>
    </xf>
    <xf numFmtId="0" fontId="51" fillId="3" borderId="30" xfId="0" applyFont="1" applyFill="1" applyBorder="1" applyAlignment="1">
      <alignment vertical="center" shrinkToFit="1"/>
    </xf>
    <xf numFmtId="0" fontId="108" fillId="2" borderId="0" xfId="0" applyFont="1" applyFill="1" applyAlignment="1">
      <alignment horizontal="center" vertical="center" wrapText="1" shrinkToFit="1"/>
    </xf>
    <xf numFmtId="0" fontId="108" fillId="2" borderId="7" xfId="0" applyFont="1" applyFill="1" applyBorder="1" applyAlignment="1">
      <alignment horizontal="center" vertical="center" wrapText="1" shrinkToFit="1"/>
    </xf>
    <xf numFmtId="167" fontId="51" fillId="3" borderId="14" xfId="2" applyNumberFormat="1" applyFont="1" applyFill="1" applyBorder="1" applyAlignment="1">
      <alignment horizontal="left" wrapText="1" shrinkToFit="1"/>
    </xf>
    <xf numFmtId="0" fontId="96" fillId="3" borderId="0" xfId="0" applyFont="1" applyFill="1" applyAlignment="1">
      <alignment vertical="center"/>
    </xf>
    <xf numFmtId="3" fontId="97" fillId="3" borderId="12" xfId="0" applyNumberFormat="1" applyFont="1" applyFill="1" applyBorder="1" applyAlignment="1">
      <alignment horizontal="center" vertical="center"/>
    </xf>
    <xf numFmtId="3" fontId="97" fillId="3" borderId="0" xfId="0" applyNumberFormat="1" applyFont="1" applyFill="1" applyAlignment="1">
      <alignment horizontal="center" vertical="center"/>
    </xf>
    <xf numFmtId="167" fontId="97" fillId="3" borderId="8" xfId="2" applyNumberFormat="1" applyFont="1" applyFill="1" applyBorder="1" applyAlignment="1">
      <alignment horizontal="center" vertical="center"/>
    </xf>
    <xf numFmtId="4" fontId="96" fillId="3" borderId="20" xfId="0" applyNumberFormat="1" applyFont="1" applyFill="1" applyBorder="1" applyAlignment="1">
      <alignment horizontal="center" vertical="center"/>
    </xf>
    <xf numFmtId="4" fontId="96" fillId="3" borderId="14" xfId="0" applyNumberFormat="1" applyFont="1" applyFill="1" applyBorder="1" applyAlignment="1">
      <alignment horizontal="center" vertical="center"/>
    </xf>
    <xf numFmtId="0" fontId="96" fillId="3" borderId="14" xfId="0" applyFont="1" applyFill="1" applyBorder="1" applyAlignment="1">
      <alignment horizontal="center" vertical="center"/>
    </xf>
    <xf numFmtId="0" fontId="96" fillId="3" borderId="14" xfId="0" applyFont="1" applyFill="1" applyBorder="1" applyAlignment="1">
      <alignment vertical="center"/>
    </xf>
    <xf numFmtId="167" fontId="53" fillId="3" borderId="7" xfId="2" applyNumberFormat="1" applyFont="1" applyFill="1" applyBorder="1" applyAlignment="1">
      <alignment horizontal="right" vertical="center" wrapText="1" shrinkToFit="1"/>
    </xf>
    <xf numFmtId="0" fontId="109" fillId="2" borderId="0" xfId="0" applyFont="1" applyFill="1" applyAlignment="1">
      <alignment horizontal="right" vertical="center" wrapText="1" shrinkToFit="1"/>
    </xf>
    <xf numFmtId="0" fontId="109" fillId="2" borderId="0" xfId="0" applyFont="1" applyFill="1" applyAlignment="1">
      <alignment horizontal="center" vertical="center" wrapText="1" shrinkToFit="1"/>
    </xf>
    <xf numFmtId="164" fontId="53" fillId="3" borderId="7" xfId="1" applyFont="1" applyFill="1" applyBorder="1" applyAlignment="1">
      <alignment horizontal="right" wrapText="1" shrinkToFit="1"/>
    </xf>
    <xf numFmtId="165" fontId="53" fillId="3" borderId="7" xfId="1" applyNumberFormat="1" applyFont="1" applyFill="1" applyBorder="1" applyAlignment="1">
      <alignment horizontal="right" wrapText="1" shrinkToFit="1"/>
    </xf>
    <xf numFmtId="0" fontId="16" fillId="3" borderId="7" xfId="0" applyFont="1" applyFill="1" applyBorder="1" applyAlignment="1">
      <alignment horizontal="left" vertical="center" wrapText="1"/>
    </xf>
    <xf numFmtId="167" fontId="53" fillId="3" borderId="8" xfId="2" applyNumberFormat="1" applyFont="1" applyFill="1" applyBorder="1" applyAlignment="1">
      <alignment horizontal="right" wrapText="1" shrinkToFit="1"/>
    </xf>
    <xf numFmtId="165" fontId="54" fillId="3" borderId="8" xfId="1" applyNumberFormat="1" applyFont="1" applyFill="1" applyBorder="1" applyAlignment="1">
      <alignment horizontal="right" vertical="center" wrapText="1"/>
    </xf>
    <xf numFmtId="165" fontId="53" fillId="3" borderId="8" xfId="1" applyNumberFormat="1" applyFont="1" applyFill="1" applyBorder="1" applyAlignment="1">
      <alignment horizontal="right" wrapText="1" shrinkToFit="1"/>
    </xf>
    <xf numFmtId="0" fontId="16" fillId="3" borderId="8" xfId="0" applyFont="1" applyFill="1" applyBorder="1" applyAlignment="1">
      <alignment horizontal="left" vertical="center" wrapText="1"/>
    </xf>
    <xf numFmtId="167" fontId="53" fillId="2" borderId="8" xfId="2" applyNumberFormat="1" applyFont="1" applyFill="1" applyBorder="1" applyAlignment="1">
      <alignment horizontal="right" wrapText="1" shrinkToFit="1"/>
    </xf>
    <xf numFmtId="167" fontId="53" fillId="3" borderId="7" xfId="2" applyNumberFormat="1" applyFont="1" applyFill="1" applyBorder="1" applyAlignment="1">
      <alignment horizontal="right" wrapText="1" shrinkToFit="1"/>
    </xf>
    <xf numFmtId="165" fontId="53" fillId="3" borderId="31" xfId="1" applyNumberFormat="1" applyFont="1" applyFill="1" applyBorder="1" applyAlignment="1">
      <alignment horizontal="right" wrapText="1" shrinkToFit="1"/>
    </xf>
    <xf numFmtId="0" fontId="16" fillId="3" borderId="8" xfId="0" applyFont="1" applyFill="1" applyBorder="1" applyAlignment="1">
      <alignment vertical="center" wrapText="1"/>
    </xf>
    <xf numFmtId="0" fontId="16" fillId="3" borderId="32" xfId="0" applyFont="1" applyFill="1" applyBorder="1" applyAlignment="1">
      <alignment vertical="center" wrapText="1"/>
    </xf>
    <xf numFmtId="165" fontId="53" fillId="3" borderId="11" xfId="1" applyNumberFormat="1" applyFont="1" applyFill="1" applyBorder="1" applyAlignment="1">
      <alignment horizontal="right" wrapText="1" shrinkToFit="1"/>
    </xf>
    <xf numFmtId="166" fontId="53" fillId="3" borderId="32" xfId="1" applyNumberFormat="1" applyFont="1" applyFill="1" applyBorder="1" applyAlignment="1">
      <alignment horizontal="right" vertical="center" wrapText="1" shrinkToFit="1"/>
    </xf>
    <xf numFmtId="167" fontId="53" fillId="3" borderId="32" xfId="2" applyNumberFormat="1" applyFont="1" applyFill="1" applyBorder="1" applyAlignment="1">
      <alignment horizontal="right" vertical="center" wrapText="1" shrinkToFit="1"/>
    </xf>
    <xf numFmtId="165" fontId="54" fillId="3" borderId="32" xfId="0" applyNumberFormat="1" applyFont="1" applyFill="1" applyBorder="1" applyAlignment="1">
      <alignment horizontal="right" vertical="center" wrapText="1"/>
    </xf>
    <xf numFmtId="165" fontId="53" fillId="3" borderId="32" xfId="1" applyNumberFormat="1" applyFont="1" applyFill="1" applyBorder="1" applyAlignment="1">
      <alignment horizontal="right" wrapText="1" shrinkToFit="1"/>
    </xf>
    <xf numFmtId="165" fontId="53" fillId="3" borderId="32" xfId="1" applyNumberFormat="1" applyFont="1" applyFill="1" applyBorder="1" applyAlignment="1">
      <alignment horizontal="right" vertical="center" wrapText="1" shrinkToFit="1"/>
    </xf>
    <xf numFmtId="166" fontId="53" fillId="3" borderId="20" xfId="1" applyNumberFormat="1" applyFont="1" applyFill="1" applyBorder="1" applyAlignment="1">
      <alignment horizontal="right" wrapText="1" shrinkToFit="1"/>
    </xf>
    <xf numFmtId="164" fontId="53" fillId="3" borderId="15" xfId="1" applyFont="1" applyFill="1" applyBorder="1" applyAlignment="1">
      <alignment horizontal="right" wrapText="1" shrinkToFit="1"/>
    </xf>
    <xf numFmtId="166" fontId="53" fillId="3" borderId="15" xfId="1" applyNumberFormat="1" applyFont="1" applyFill="1" applyBorder="1" applyAlignment="1">
      <alignment horizontal="right" wrapText="1" shrinkToFit="1"/>
    </xf>
    <xf numFmtId="167" fontId="53" fillId="3" borderId="20" xfId="2" applyNumberFormat="1" applyFont="1" applyFill="1" applyBorder="1" applyAlignment="1">
      <alignment horizontal="right" wrapText="1" shrinkToFit="1"/>
    </xf>
    <xf numFmtId="0" fontId="10" fillId="3" borderId="14" xfId="0" applyFont="1" applyFill="1" applyBorder="1" applyAlignment="1">
      <alignment vertical="center" wrapText="1" shrinkToFit="1"/>
    </xf>
    <xf numFmtId="166" fontId="53" fillId="3" borderId="14" xfId="1" applyNumberFormat="1" applyFont="1" applyFill="1" applyBorder="1" applyAlignment="1">
      <alignment horizontal="right" wrapText="1" shrinkToFit="1"/>
    </xf>
    <xf numFmtId="166" fontId="53" fillId="3" borderId="13" xfId="1" applyNumberFormat="1" applyFont="1" applyFill="1" applyBorder="1" applyAlignment="1">
      <alignment horizontal="right" wrapText="1" shrinkToFit="1"/>
    </xf>
    <xf numFmtId="167" fontId="53" fillId="3" borderId="14" xfId="2" applyNumberFormat="1" applyFont="1" applyFill="1" applyBorder="1" applyAlignment="1">
      <alignment horizontal="right" wrapText="1" shrinkToFit="1"/>
    </xf>
    <xf numFmtId="165" fontId="54" fillId="3" borderId="8" xfId="1" applyNumberFormat="1" applyFont="1" applyFill="1" applyBorder="1" applyAlignment="1">
      <alignment horizontal="right" vertical="center" wrapText="1" shrinkToFit="1"/>
    </xf>
    <xf numFmtId="165" fontId="54" fillId="3" borderId="0" xfId="1" applyNumberFormat="1" applyFont="1" applyFill="1" applyBorder="1" applyAlignment="1">
      <alignment horizontal="right" vertical="center" wrapText="1" shrinkToFit="1"/>
    </xf>
    <xf numFmtId="167" fontId="53" fillId="3" borderId="32" xfId="2" applyNumberFormat="1" applyFont="1" applyFill="1" applyBorder="1" applyAlignment="1">
      <alignment horizontal="right" wrapText="1" shrinkToFit="1"/>
    </xf>
    <xf numFmtId="0" fontId="16" fillId="3" borderId="12" xfId="0" applyFont="1" applyFill="1" applyBorder="1" applyAlignment="1">
      <alignment vertical="center" wrapText="1" shrinkToFit="1"/>
    </xf>
    <xf numFmtId="165" fontId="53" fillId="3" borderId="12" xfId="1" applyNumberFormat="1" applyFont="1" applyFill="1" applyBorder="1" applyAlignment="1">
      <alignment horizontal="right" wrapText="1" shrinkToFit="1"/>
    </xf>
    <xf numFmtId="166" fontId="53" fillId="3" borderId="12" xfId="1" applyNumberFormat="1" applyFont="1" applyFill="1" applyBorder="1" applyAlignment="1">
      <alignment horizontal="right" wrapText="1" shrinkToFit="1"/>
    </xf>
    <xf numFmtId="167" fontId="53" fillId="3" borderId="12" xfId="2" applyNumberFormat="1" applyFont="1" applyFill="1" applyBorder="1" applyAlignment="1">
      <alignment horizontal="right" wrapText="1" shrinkToFit="1"/>
    </xf>
    <xf numFmtId="0" fontId="16" fillId="3" borderId="14" xfId="0" applyFont="1" applyFill="1" applyBorder="1" applyAlignment="1">
      <alignment vertical="center" wrapText="1" shrinkToFit="1"/>
    </xf>
    <xf numFmtId="165" fontId="53" fillId="3" borderId="14" xfId="1" applyNumberFormat="1" applyFont="1" applyFill="1" applyBorder="1" applyAlignment="1">
      <alignment horizontal="right" wrapText="1" shrinkToFit="1"/>
    </xf>
    <xf numFmtId="0" fontId="16" fillId="3" borderId="20" xfId="0" applyFont="1" applyFill="1" applyBorder="1" applyAlignment="1">
      <alignment horizontal="left" vertical="center" wrapText="1"/>
    </xf>
    <xf numFmtId="167" fontId="53" fillId="2" borderId="12" xfId="2" applyNumberFormat="1" applyFont="1" applyFill="1" applyBorder="1" applyAlignment="1">
      <alignment horizontal="right" wrapText="1" shrinkToFit="1"/>
    </xf>
    <xf numFmtId="0" fontId="16" fillId="3" borderId="12" xfId="0" applyFont="1" applyFill="1" applyBorder="1" applyAlignment="1">
      <alignment horizontal="left" vertical="center" wrapText="1" indent="1"/>
    </xf>
    <xf numFmtId="0" fontId="16" fillId="3" borderId="14" xfId="0" applyFont="1" applyFill="1" applyBorder="1" applyAlignment="1">
      <alignment horizontal="left" vertical="center" wrapText="1" indent="1"/>
    </xf>
    <xf numFmtId="0" fontId="16" fillId="3" borderId="7" xfId="0" applyFont="1" applyFill="1" applyBorder="1" applyAlignment="1">
      <alignment horizontal="left" vertical="center" wrapText="1" indent="1"/>
    </xf>
    <xf numFmtId="0" fontId="16" fillId="3" borderId="12" xfId="0" applyFont="1" applyFill="1" applyBorder="1" applyAlignment="1">
      <alignment horizontal="left" vertical="center" wrapText="1"/>
    </xf>
    <xf numFmtId="0" fontId="16" fillId="3" borderId="14" xfId="0" applyFont="1" applyFill="1" applyBorder="1" applyAlignment="1">
      <alignment horizontal="left" vertical="center" wrapText="1"/>
    </xf>
    <xf numFmtId="0" fontId="10" fillId="3" borderId="32" xfId="0" applyFont="1" applyFill="1" applyBorder="1" applyAlignment="1">
      <alignment vertical="center" wrapText="1" shrinkToFit="1"/>
    </xf>
    <xf numFmtId="0" fontId="10" fillId="3" borderId="0" xfId="0" applyFont="1" applyFill="1" applyAlignment="1">
      <alignment vertical="center"/>
    </xf>
    <xf numFmtId="0" fontId="10" fillId="3" borderId="32" xfId="0" applyFont="1" applyFill="1" applyBorder="1" applyAlignment="1">
      <alignment horizontal="left" vertical="center" wrapText="1"/>
    </xf>
    <xf numFmtId="0" fontId="10" fillId="3" borderId="8" xfId="0" applyFont="1" applyFill="1" applyBorder="1" applyAlignment="1">
      <alignment horizontal="left" vertical="center" wrapText="1"/>
    </xf>
    <xf numFmtId="0" fontId="16" fillId="3" borderId="7" xfId="0" applyFont="1" applyFill="1" applyBorder="1" applyAlignment="1">
      <alignment vertical="center" wrapText="1"/>
    </xf>
    <xf numFmtId="0" fontId="11" fillId="3" borderId="0" xfId="0" applyFont="1" applyFill="1" applyAlignment="1">
      <alignment vertical="center" wrapText="1"/>
    </xf>
    <xf numFmtId="0" fontId="11" fillId="3" borderId="19" xfId="0" applyFont="1" applyFill="1" applyBorder="1" applyAlignment="1">
      <alignment vertical="center" wrapText="1" shrinkToFit="1"/>
    </xf>
    <xf numFmtId="0" fontId="81" fillId="3" borderId="0" xfId="0" applyFont="1" applyFill="1" applyAlignment="1">
      <alignment horizontal="right" vertical="center" wrapText="1" shrinkToFit="1"/>
    </xf>
    <xf numFmtId="166" fontId="81" fillId="3" borderId="0" xfId="1" applyNumberFormat="1" applyFont="1" applyFill="1" applyBorder="1" applyAlignment="1">
      <alignment horizontal="right" vertical="center" wrapText="1" shrinkToFit="1"/>
    </xf>
    <xf numFmtId="169" fontId="81" fillId="0" borderId="0" xfId="0" applyNumberFormat="1" applyFont="1" applyAlignment="1">
      <alignment horizontal="right" vertical="center" wrapText="1" shrinkToFit="1"/>
    </xf>
    <xf numFmtId="0" fontId="11" fillId="3" borderId="17" xfId="0" applyFont="1" applyFill="1" applyBorder="1" applyAlignment="1">
      <alignment vertical="center" wrapText="1" shrinkToFit="1"/>
    </xf>
    <xf numFmtId="0" fontId="10" fillId="3" borderId="32" xfId="0" applyFont="1" applyFill="1" applyBorder="1" applyAlignment="1">
      <alignment vertical="center" wrapText="1"/>
    </xf>
    <xf numFmtId="9" fontId="53" fillId="3" borderId="0" xfId="2" applyFont="1" applyFill="1" applyAlignment="1">
      <alignment horizontal="right" vertical="center" wrapText="1" shrinkToFit="1"/>
    </xf>
    <xf numFmtId="0" fontId="11" fillId="3" borderId="12" xfId="0" applyFont="1" applyFill="1" applyBorder="1" applyAlignment="1">
      <alignment wrapText="1"/>
    </xf>
    <xf numFmtId="9" fontId="53" fillId="3" borderId="12" xfId="2" applyFont="1" applyFill="1" applyBorder="1" applyAlignment="1">
      <alignment horizontal="right" vertical="center" wrapText="1" shrinkToFit="1"/>
    </xf>
    <xf numFmtId="167" fontId="53" fillId="3" borderId="15" xfId="2" applyNumberFormat="1" applyFont="1" applyFill="1" applyBorder="1" applyAlignment="1">
      <alignment horizontal="right" wrapText="1" shrinkToFit="1"/>
    </xf>
    <xf numFmtId="167" fontId="53" fillId="3" borderId="12" xfId="2" applyNumberFormat="1" applyFont="1" applyFill="1" applyBorder="1" applyAlignment="1">
      <alignment horizontal="right" vertical="center" wrapText="1" shrinkToFit="1"/>
    </xf>
    <xf numFmtId="169" fontId="81" fillId="3" borderId="12" xfId="0" applyNumberFormat="1" applyFont="1" applyFill="1" applyBorder="1" applyAlignment="1">
      <alignment horizontal="right" vertical="center" wrapText="1" shrinkToFit="1"/>
    </xf>
    <xf numFmtId="0" fontId="111" fillId="2" borderId="0" xfId="0" applyFont="1" applyFill="1" applyAlignment="1">
      <alignment horizontal="center" wrapText="1" shrinkToFit="1"/>
    </xf>
    <xf numFmtId="0" fontId="111" fillId="2" borderId="0" xfId="0" applyFont="1" applyFill="1" applyAlignment="1">
      <alignment horizontal="right" wrapText="1" shrinkToFit="1"/>
    </xf>
    <xf numFmtId="0" fontId="54" fillId="3" borderId="12" xfId="0" applyFont="1" applyFill="1" applyBorder="1" applyAlignment="1">
      <alignment horizontal="left" vertical="center" wrapText="1"/>
    </xf>
    <xf numFmtId="0" fontId="56" fillId="3" borderId="20" xfId="0" applyFont="1" applyFill="1" applyBorder="1" applyAlignment="1">
      <alignment vertical="center" wrapText="1" shrinkToFit="1"/>
    </xf>
    <xf numFmtId="0" fontId="56" fillId="3" borderId="0" xfId="0" applyFont="1" applyFill="1" applyAlignment="1">
      <alignment vertical="center" wrapText="1" shrinkToFit="1"/>
    </xf>
    <xf numFmtId="0" fontId="54" fillId="3" borderId="15" xfId="0" applyFont="1" applyFill="1" applyBorder="1" applyAlignment="1">
      <alignment horizontal="left" vertical="center" wrapText="1"/>
    </xf>
    <xf numFmtId="166" fontId="53" fillId="3" borderId="7" xfId="1" applyNumberFormat="1" applyFont="1" applyFill="1" applyBorder="1" applyAlignment="1">
      <alignment horizontal="right" wrapText="1" shrinkToFit="1"/>
    </xf>
    <xf numFmtId="0" fontId="56" fillId="3" borderId="32" xfId="0" applyFont="1" applyFill="1" applyBorder="1" applyAlignment="1">
      <alignment horizontal="left" vertical="center" wrapText="1"/>
    </xf>
    <xf numFmtId="0" fontId="54" fillId="3" borderId="14" xfId="0" applyFont="1" applyFill="1" applyBorder="1" applyAlignment="1">
      <alignment horizontal="left" vertical="center" wrapText="1"/>
    </xf>
    <xf numFmtId="165" fontId="53" fillId="3" borderId="20" xfId="1" applyNumberFormat="1" applyFont="1" applyFill="1" applyBorder="1" applyAlignment="1">
      <alignment horizontal="right" wrapText="1" shrinkToFit="1"/>
    </xf>
    <xf numFmtId="0" fontId="83" fillId="3" borderId="8" xfId="0" applyFont="1" applyFill="1" applyBorder="1" applyAlignment="1">
      <alignment horizontal="left" vertical="center" wrapText="1"/>
    </xf>
    <xf numFmtId="0" fontId="54" fillId="3" borderId="32" xfId="0" applyFont="1" applyFill="1" applyBorder="1" applyAlignment="1">
      <alignment horizontal="left" vertical="center" wrapText="1"/>
    </xf>
    <xf numFmtId="0" fontId="84" fillId="3" borderId="17" xfId="0" applyFont="1" applyFill="1" applyBorder="1" applyAlignment="1">
      <alignment horizontal="left" vertical="center" wrapText="1"/>
    </xf>
    <xf numFmtId="165" fontId="53" fillId="3" borderId="18" xfId="1" applyNumberFormat="1" applyFont="1" applyFill="1" applyBorder="1" applyAlignment="1">
      <alignment horizontal="right" wrapText="1" shrinkToFit="1"/>
    </xf>
    <xf numFmtId="167" fontId="53" fillId="3" borderId="18" xfId="2" applyNumberFormat="1" applyFont="1" applyFill="1" applyBorder="1" applyAlignment="1">
      <alignment horizontal="right" wrapText="1" shrinkToFit="1"/>
    </xf>
    <xf numFmtId="173" fontId="39" fillId="0" borderId="12" xfId="11" applyNumberFormat="1" applyFont="1" applyBorder="1" applyAlignment="1">
      <alignment horizontal="center"/>
    </xf>
    <xf numFmtId="0" fontId="45" fillId="3" borderId="0" xfId="4" applyFont="1" applyFill="1" applyAlignment="1">
      <alignment horizontal="center" vertical="center" wrapText="1" shrinkToFit="1"/>
    </xf>
    <xf numFmtId="173" fontId="39" fillId="0" borderId="22" xfId="11" applyNumberFormat="1" applyFont="1" applyBorder="1" applyAlignment="1">
      <alignment horizontal="center"/>
    </xf>
    <xf numFmtId="166" fontId="87" fillId="3" borderId="0" xfId="1" applyNumberFormat="1" applyFont="1" applyFill="1" applyBorder="1" applyAlignment="1">
      <alignment horizontal="center" vertical="center" wrapText="1" shrinkToFit="1"/>
    </xf>
    <xf numFmtId="0" fontId="113" fillId="0" borderId="0" xfId="0" applyFont="1"/>
    <xf numFmtId="167" fontId="54" fillId="3" borderId="8" xfId="2" applyNumberFormat="1" applyFont="1" applyFill="1" applyBorder="1" applyAlignment="1">
      <alignment horizontal="right" vertical="center" wrapText="1" shrinkToFit="1"/>
    </xf>
    <xf numFmtId="165" fontId="54" fillId="3" borderId="7" xfId="0" applyNumberFormat="1" applyFont="1" applyFill="1" applyBorder="1" applyAlignment="1">
      <alignment horizontal="right" vertical="center" wrapText="1"/>
    </xf>
    <xf numFmtId="165" fontId="54" fillId="3" borderId="8" xfId="0" applyNumberFormat="1" applyFont="1" applyFill="1" applyBorder="1" applyAlignment="1">
      <alignment horizontal="right" vertical="center" wrapText="1"/>
    </xf>
    <xf numFmtId="165" fontId="54" fillId="3" borderId="15" xfId="0" applyNumberFormat="1" applyFont="1" applyFill="1" applyBorder="1" applyAlignment="1">
      <alignment horizontal="right" vertical="center" wrapText="1"/>
    </xf>
    <xf numFmtId="167" fontId="54" fillId="3" borderId="32" xfId="2" applyNumberFormat="1" applyFont="1" applyFill="1" applyBorder="1" applyAlignment="1">
      <alignment horizontal="right" vertical="center" wrapText="1"/>
    </xf>
    <xf numFmtId="0" fontId="109" fillId="0" borderId="0" xfId="0" applyFont="1" applyAlignment="1">
      <alignment horizontal="right" vertical="center" wrapText="1" shrinkToFit="1"/>
    </xf>
    <xf numFmtId="0" fontId="88" fillId="3" borderId="16" xfId="4" applyFont="1" applyFill="1" applyBorder="1" applyAlignment="1">
      <alignment wrapText="1"/>
    </xf>
    <xf numFmtId="0" fontId="88" fillId="3" borderId="17" xfId="4" applyFont="1" applyFill="1" applyBorder="1" applyAlignment="1">
      <alignment wrapText="1"/>
    </xf>
    <xf numFmtId="167" fontId="88" fillId="3" borderId="17" xfId="2" applyNumberFormat="1" applyFont="1" applyFill="1" applyBorder="1" applyAlignment="1">
      <alignment horizontal="center" wrapText="1"/>
    </xf>
    <xf numFmtId="0" fontId="111" fillId="3" borderId="0" xfId="4" applyFont="1" applyFill="1" applyAlignment="1">
      <alignment horizontal="center" vertical="center" wrapText="1" shrinkToFit="1"/>
    </xf>
    <xf numFmtId="49" fontId="111" fillId="3" borderId="0" xfId="4" applyNumberFormat="1" applyFont="1" applyFill="1" applyAlignment="1">
      <alignment horizontal="center" vertical="center" wrapText="1" shrinkToFit="1"/>
    </xf>
    <xf numFmtId="0" fontId="111" fillId="3" borderId="0" xfId="4" applyFont="1" applyFill="1" applyAlignment="1">
      <alignment horizontal="right" vertical="center" wrapText="1" shrinkToFit="1"/>
    </xf>
    <xf numFmtId="0" fontId="37" fillId="2" borderId="0" xfId="4" applyFont="1" applyFill="1" applyAlignment="1">
      <alignment horizontal="centerContinuous" vertical="center" wrapText="1" shrinkToFit="1"/>
    </xf>
    <xf numFmtId="164" fontId="53" fillId="3" borderId="17" xfId="1" applyFont="1" applyFill="1" applyBorder="1" applyAlignment="1">
      <alignment horizontal="left" vertical="center" wrapText="1" shrinkToFit="1"/>
    </xf>
    <xf numFmtId="10" fontId="53" fillId="3" borderId="17" xfId="2" applyNumberFormat="1" applyFont="1" applyFill="1" applyBorder="1" applyAlignment="1">
      <alignment horizontal="center" vertical="center" wrapText="1" shrinkToFit="1"/>
    </xf>
    <xf numFmtId="164" fontId="53" fillId="3" borderId="17" xfId="1" applyFont="1" applyFill="1" applyBorder="1" applyAlignment="1">
      <alignment horizontal="center" vertical="center" wrapText="1" shrinkToFit="1"/>
    </xf>
    <xf numFmtId="167" fontId="53" fillId="3" borderId="17" xfId="2" applyNumberFormat="1" applyFont="1" applyFill="1" applyBorder="1" applyAlignment="1">
      <alignment horizontal="center" vertical="center" wrapText="1" shrinkToFit="1"/>
    </xf>
    <xf numFmtId="0" fontId="53" fillId="3" borderId="0" xfId="4" applyFont="1" applyFill="1" applyAlignment="1">
      <alignment horizontal="left" vertical="center" wrapText="1" shrinkToFit="1"/>
    </xf>
    <xf numFmtId="0" fontId="53" fillId="3" borderId="0" xfId="4" applyFont="1" applyFill="1" applyAlignment="1">
      <alignment vertical="center" wrapText="1" shrinkToFit="1"/>
    </xf>
    <xf numFmtId="0" fontId="54" fillId="3" borderId="17" xfId="4" applyFont="1" applyFill="1" applyBorder="1" applyAlignment="1">
      <alignment vertical="center" wrapText="1" shrinkToFit="1"/>
    </xf>
    <xf numFmtId="164" fontId="53" fillId="3" borderId="20" xfId="1" applyFont="1" applyFill="1" applyBorder="1" applyAlignment="1">
      <alignment horizontal="left" vertical="center" wrapText="1" shrinkToFit="1"/>
    </xf>
    <xf numFmtId="164" fontId="53" fillId="3" borderId="14" xfId="1" applyFont="1" applyFill="1" applyBorder="1" applyAlignment="1">
      <alignment horizontal="left" vertical="center" wrapText="1" shrinkToFit="1"/>
    </xf>
    <xf numFmtId="10" fontId="53" fillId="3" borderId="14" xfId="2" applyNumberFormat="1" applyFont="1" applyFill="1" applyBorder="1" applyAlignment="1">
      <alignment horizontal="center" vertical="center" wrapText="1" shrinkToFit="1"/>
    </xf>
    <xf numFmtId="10" fontId="53" fillId="3" borderId="12" xfId="2" applyNumberFormat="1" applyFont="1" applyFill="1" applyBorder="1" applyAlignment="1">
      <alignment horizontal="center" vertical="center" wrapText="1" shrinkToFit="1"/>
    </xf>
    <xf numFmtId="167" fontId="53" fillId="3" borderId="20" xfId="2" applyNumberFormat="1" applyFont="1" applyFill="1" applyBorder="1" applyAlignment="1">
      <alignment horizontal="center" vertical="center" wrapText="1" shrinkToFit="1"/>
    </xf>
    <xf numFmtId="167" fontId="53" fillId="3" borderId="14" xfId="2" applyNumberFormat="1" applyFont="1" applyFill="1" applyBorder="1" applyAlignment="1">
      <alignment horizontal="center" vertical="center" wrapText="1" shrinkToFit="1"/>
    </xf>
    <xf numFmtId="2" fontId="53" fillId="3" borderId="12" xfId="2" applyNumberFormat="1" applyFont="1" applyFill="1" applyBorder="1" applyAlignment="1">
      <alignment horizontal="center" vertical="center" wrapText="1" shrinkToFit="1"/>
    </xf>
    <xf numFmtId="2" fontId="53" fillId="3" borderId="14" xfId="2" applyNumberFormat="1" applyFont="1" applyFill="1" applyBorder="1" applyAlignment="1">
      <alignment horizontal="center" vertical="center" wrapText="1" shrinkToFit="1"/>
    </xf>
    <xf numFmtId="2" fontId="53" fillId="3" borderId="17" xfId="2" applyNumberFormat="1" applyFont="1" applyFill="1" applyBorder="1" applyAlignment="1">
      <alignment horizontal="center" vertical="center" wrapText="1" shrinkToFit="1"/>
    </xf>
    <xf numFmtId="0" fontId="111" fillId="3" borderId="7" xfId="4" applyFont="1" applyFill="1" applyBorder="1" applyAlignment="1">
      <alignment horizontal="center" vertical="center" wrapText="1" shrinkToFit="1"/>
    </xf>
    <xf numFmtId="0" fontId="58" fillId="3" borderId="0" xfId="4" applyFont="1" applyFill="1" applyAlignment="1">
      <alignment vertical="center" wrapText="1"/>
    </xf>
    <xf numFmtId="0" fontId="58" fillId="3" borderId="0" xfId="4" applyFont="1" applyFill="1" applyAlignment="1">
      <alignment vertical="center"/>
    </xf>
    <xf numFmtId="168" fontId="53" fillId="3" borderId="0" xfId="1" applyNumberFormat="1" applyFont="1" applyFill="1" applyBorder="1" applyAlignment="1">
      <alignment horizontal="right" vertical="center" wrapText="1" shrinkToFit="1"/>
    </xf>
    <xf numFmtId="0" fontId="63" fillId="3" borderId="0" xfId="4" applyFont="1" applyFill="1" applyAlignment="1">
      <alignment vertical="center"/>
    </xf>
    <xf numFmtId="0" fontId="63" fillId="3" borderId="17" xfId="4" applyFont="1" applyFill="1" applyBorder="1" applyAlignment="1">
      <alignment vertical="center"/>
    </xf>
    <xf numFmtId="164" fontId="53" fillId="3" borderId="16" xfId="1" applyFont="1" applyFill="1" applyBorder="1" applyAlignment="1">
      <alignment horizontal="left" vertical="center" wrapText="1" shrinkToFit="1"/>
    </xf>
    <xf numFmtId="164" fontId="53" fillId="3" borderId="13" xfId="1" applyFont="1" applyFill="1" applyBorder="1" applyAlignment="1">
      <alignment horizontal="center" vertical="center" wrapText="1" shrinkToFit="1"/>
    </xf>
    <xf numFmtId="164" fontId="53" fillId="3" borderId="12" xfId="1" applyFont="1" applyFill="1" applyBorder="1" applyAlignment="1">
      <alignment horizontal="center" vertical="center" wrapText="1" shrinkToFit="1"/>
    </xf>
    <xf numFmtId="167" fontId="53" fillId="3" borderId="12" xfId="2" applyNumberFormat="1" applyFont="1" applyFill="1" applyBorder="1" applyAlignment="1">
      <alignment horizontal="center" vertical="center" wrapText="1" shrinkToFit="1"/>
    </xf>
    <xf numFmtId="164" fontId="53" fillId="3" borderId="14" xfId="1" applyFont="1" applyFill="1" applyBorder="1" applyAlignment="1">
      <alignment horizontal="center" vertical="center" wrapText="1" shrinkToFit="1"/>
    </xf>
    <xf numFmtId="164" fontId="53" fillId="3" borderId="19" xfId="1" applyFont="1" applyFill="1" applyBorder="1" applyAlignment="1">
      <alignment horizontal="center" vertical="center" wrapText="1" shrinkToFit="1"/>
    </xf>
    <xf numFmtId="167" fontId="53" fillId="3" borderId="16" xfId="2" applyNumberFormat="1" applyFont="1" applyFill="1" applyBorder="1" applyAlignment="1">
      <alignment horizontal="center" vertical="center" wrapText="1" shrinkToFit="1"/>
    </xf>
    <xf numFmtId="0" fontId="100" fillId="3" borderId="8" xfId="4" applyFont="1" applyFill="1" applyBorder="1" applyAlignment="1">
      <alignment horizontal="center" vertical="center" wrapText="1" shrinkToFit="1"/>
    </xf>
    <xf numFmtId="165" fontId="51" fillId="2" borderId="8" xfId="1" applyNumberFormat="1" applyFont="1" applyFill="1" applyBorder="1" applyAlignment="1">
      <alignment horizontal="right" vertical="center" wrapText="1" indent="1"/>
    </xf>
    <xf numFmtId="0" fontId="86" fillId="3" borderId="7" xfId="4" applyFont="1" applyFill="1" applyBorder="1" applyAlignment="1">
      <alignment horizontal="center" wrapText="1" shrinkToFit="1"/>
    </xf>
    <xf numFmtId="164" fontId="87" fillId="3" borderId="0" xfId="1" applyFont="1" applyFill="1" applyBorder="1" applyAlignment="1">
      <alignment horizontal="left" vertical="center" wrapText="1" shrinkToFit="1"/>
    </xf>
    <xf numFmtId="164" fontId="67" fillId="3" borderId="19" xfId="1" applyFont="1" applyFill="1" applyBorder="1" applyAlignment="1">
      <alignment horizontal="left" vertical="center" wrapText="1" shrinkToFit="1"/>
    </xf>
    <xf numFmtId="166" fontId="87" fillId="3" borderId="17" xfId="1" applyNumberFormat="1" applyFont="1" applyFill="1" applyBorder="1" applyAlignment="1">
      <alignment horizontal="center" vertical="center" wrapText="1" shrinkToFit="1"/>
    </xf>
    <xf numFmtId="167" fontId="87" fillId="3" borderId="17" xfId="2" applyNumberFormat="1" applyFont="1" applyFill="1" applyBorder="1" applyAlignment="1">
      <alignment horizontal="center" vertical="center" wrapText="1" shrinkToFit="1"/>
    </xf>
    <xf numFmtId="164" fontId="67" fillId="3" borderId="17" xfId="1" applyFont="1" applyFill="1" applyBorder="1" applyAlignment="1">
      <alignment horizontal="left" vertical="center" wrapText="1" shrinkToFit="1"/>
    </xf>
    <xf numFmtId="165" fontId="87" fillId="3" borderId="17" xfId="1" applyNumberFormat="1" applyFont="1" applyFill="1" applyBorder="1" applyAlignment="1">
      <alignment horizontal="right" vertical="center" wrapText="1" indent="1" shrinkToFit="1"/>
    </xf>
    <xf numFmtId="167" fontId="54" fillId="3" borderId="18" xfId="2" applyNumberFormat="1" applyFont="1" applyFill="1" applyBorder="1" applyAlignment="1">
      <alignment horizontal="right" vertical="center" wrapText="1"/>
    </xf>
    <xf numFmtId="0" fontId="22" fillId="8" borderId="0" xfId="4" applyFont="1" applyFill="1" applyAlignment="1">
      <alignment horizontal="centerContinuous" vertical="center" shrinkToFit="1"/>
    </xf>
    <xf numFmtId="0" fontId="116" fillId="8" borderId="0" xfId="0" applyFont="1" applyFill="1" applyAlignment="1">
      <alignment vertical="center" wrapText="1"/>
    </xf>
    <xf numFmtId="166" fontId="53" fillId="3" borderId="8" xfId="1" applyNumberFormat="1" applyFont="1" applyFill="1" applyBorder="1" applyAlignment="1">
      <alignment horizontal="right" wrapText="1" shrinkToFit="1"/>
    </xf>
    <xf numFmtId="165" fontId="53" fillId="3" borderId="15" xfId="1" applyNumberFormat="1" applyFont="1" applyFill="1" applyBorder="1" applyAlignment="1">
      <alignment horizontal="right" wrapText="1" shrinkToFit="1"/>
    </xf>
    <xf numFmtId="0" fontId="114" fillId="8" borderId="0" xfId="0" applyFont="1" applyFill="1" applyAlignment="1">
      <alignment vertical="center"/>
    </xf>
    <xf numFmtId="0" fontId="114" fillId="8" borderId="0" xfId="4" applyFont="1" applyFill="1" applyAlignment="1">
      <alignment vertical="center"/>
    </xf>
    <xf numFmtId="0" fontId="117" fillId="8" borderId="0" xfId="0" applyFont="1" applyFill="1" applyAlignment="1">
      <alignment vertical="center"/>
    </xf>
    <xf numFmtId="0" fontId="118" fillId="8" borderId="0" xfId="4" applyFont="1" applyFill="1" applyAlignment="1">
      <alignment vertical="center" shrinkToFit="1"/>
    </xf>
    <xf numFmtId="0" fontId="114" fillId="8" borderId="0" xfId="4" applyFont="1" applyFill="1" applyAlignment="1">
      <alignment vertical="center" shrinkToFit="1"/>
    </xf>
    <xf numFmtId="164" fontId="78" fillId="3" borderId="0" xfId="1" applyFont="1" applyFill="1" applyBorder="1" applyAlignment="1">
      <alignment vertical="center" wrapText="1" shrinkToFit="1"/>
    </xf>
    <xf numFmtId="164" fontId="51" fillId="0" borderId="20" xfId="1" applyFont="1" applyFill="1" applyBorder="1" applyAlignment="1">
      <alignment horizontal="left" vertical="center" wrapText="1" indent="2" shrinkToFit="1"/>
    </xf>
    <xf numFmtId="166" fontId="87" fillId="0" borderId="20" xfId="1" applyNumberFormat="1" applyFont="1" applyFill="1" applyBorder="1" applyAlignment="1">
      <alignment horizontal="center" vertical="center" wrapText="1" shrinkToFit="1"/>
    </xf>
    <xf numFmtId="166" fontId="87" fillId="3" borderId="14" xfId="1" applyNumberFormat="1" applyFont="1" applyFill="1" applyBorder="1" applyAlignment="1">
      <alignment horizontal="center" vertical="center" wrapText="1" shrinkToFit="1"/>
    </xf>
    <xf numFmtId="166" fontId="87" fillId="0" borderId="14" xfId="1" applyNumberFormat="1" applyFont="1" applyFill="1" applyBorder="1" applyAlignment="1">
      <alignment horizontal="center" vertical="center" wrapText="1" shrinkToFit="1"/>
    </xf>
    <xf numFmtId="0" fontId="51" fillId="2" borderId="14" xfId="4" applyFont="1" applyFill="1" applyBorder="1" applyAlignment="1">
      <alignment horizontal="left" vertical="center" wrapText="1" indent="2"/>
    </xf>
    <xf numFmtId="164" fontId="51" fillId="0" borderId="14" xfId="1" applyFont="1" applyFill="1" applyBorder="1" applyAlignment="1">
      <alignment horizontal="left" vertical="center" wrapText="1" indent="2" shrinkToFit="1"/>
    </xf>
    <xf numFmtId="167" fontId="51" fillId="0" borderId="20" xfId="2" applyNumberFormat="1" applyFont="1" applyFill="1" applyBorder="1" applyAlignment="1">
      <alignment horizontal="center" vertical="center" wrapText="1" shrinkToFit="1"/>
    </xf>
    <xf numFmtId="167" fontId="51" fillId="0" borderId="14" xfId="2" applyNumberFormat="1" applyFont="1" applyFill="1" applyBorder="1" applyAlignment="1">
      <alignment horizontal="center" vertical="center" wrapText="1" shrinkToFit="1"/>
    </xf>
    <xf numFmtId="164" fontId="51" fillId="0" borderId="13" xfId="1" applyFont="1" applyFill="1" applyBorder="1" applyAlignment="1">
      <alignment horizontal="left" vertical="center" wrapText="1" indent="2" shrinkToFit="1"/>
    </xf>
    <xf numFmtId="166" fontId="87" fillId="0" borderId="13" xfId="1" applyNumberFormat="1" applyFont="1" applyFill="1" applyBorder="1" applyAlignment="1">
      <alignment horizontal="center" vertical="center" wrapText="1" shrinkToFit="1"/>
    </xf>
    <xf numFmtId="166" fontId="87" fillId="0" borderId="12" xfId="1" applyNumberFormat="1" applyFont="1" applyFill="1" applyBorder="1" applyAlignment="1">
      <alignment horizontal="center" vertical="center" wrapText="1" shrinkToFit="1"/>
    </xf>
    <xf numFmtId="166" fontId="87" fillId="0" borderId="15" xfId="1" applyNumberFormat="1" applyFont="1" applyFill="1" applyBorder="1" applyAlignment="1">
      <alignment horizontal="center" vertical="center" wrapText="1" shrinkToFit="1"/>
    </xf>
    <xf numFmtId="167" fontId="51" fillId="0" borderId="12" xfId="2" applyNumberFormat="1" applyFont="1" applyFill="1" applyBorder="1" applyAlignment="1">
      <alignment horizontal="center" vertical="center" wrapText="1" shrinkToFit="1"/>
    </xf>
    <xf numFmtId="167" fontId="51" fillId="0" borderId="13" xfId="2" applyNumberFormat="1" applyFont="1" applyFill="1" applyBorder="1" applyAlignment="1">
      <alignment horizontal="center" vertical="center" wrapText="1" shrinkToFit="1"/>
    </xf>
    <xf numFmtId="164" fontId="51" fillId="0" borderId="15" xfId="1" applyFont="1" applyFill="1" applyBorder="1" applyAlignment="1">
      <alignment horizontal="left" vertical="center" wrapText="1" indent="2" shrinkToFit="1"/>
    </xf>
    <xf numFmtId="164" fontId="51" fillId="3" borderId="32" xfId="1" applyFont="1" applyFill="1" applyBorder="1" applyAlignment="1">
      <alignment horizontal="left" vertical="center" wrapText="1" shrinkToFit="1"/>
    </xf>
    <xf numFmtId="0" fontId="51" fillId="3" borderId="0" xfId="4" applyFont="1" applyFill="1" applyAlignment="1">
      <alignment horizontal="left" vertical="center" wrapText="1" shrinkToFit="1"/>
    </xf>
    <xf numFmtId="166" fontId="87" fillId="3" borderId="8" xfId="1" applyNumberFormat="1" applyFont="1" applyFill="1" applyBorder="1" applyAlignment="1">
      <alignment horizontal="center" vertical="center" wrapText="1" shrinkToFit="1"/>
    </xf>
    <xf numFmtId="166" fontId="87" fillId="3" borderId="32" xfId="1" applyNumberFormat="1" applyFont="1" applyFill="1" applyBorder="1" applyAlignment="1">
      <alignment horizontal="center" vertical="center" wrapText="1" shrinkToFit="1"/>
    </xf>
    <xf numFmtId="0" fontId="101" fillId="3" borderId="0" xfId="4" applyFont="1" applyFill="1" applyAlignment="1">
      <alignment vertical="center" shrinkToFit="1"/>
    </xf>
    <xf numFmtId="0" fontId="101" fillId="3" borderId="0" xfId="4" applyFont="1" applyFill="1" applyAlignment="1">
      <alignment vertical="center"/>
    </xf>
    <xf numFmtId="167" fontId="51" fillId="3" borderId="32" xfId="2" applyNumberFormat="1" applyFont="1" applyFill="1" applyBorder="1" applyAlignment="1">
      <alignment horizontal="center" vertical="center" wrapText="1" shrinkToFit="1"/>
    </xf>
    <xf numFmtId="0" fontId="68" fillId="2" borderId="19" xfId="4" applyFont="1" applyFill="1" applyBorder="1" applyAlignment="1">
      <alignment vertical="center" wrapText="1"/>
    </xf>
    <xf numFmtId="0" fontId="68" fillId="2" borderId="19" xfId="4" applyFont="1" applyFill="1" applyBorder="1" applyAlignment="1">
      <alignment vertical="center"/>
    </xf>
    <xf numFmtId="164" fontId="87" fillId="3" borderId="18" xfId="1" applyFont="1" applyFill="1" applyBorder="1" applyAlignment="1">
      <alignment horizontal="left" vertical="center" wrapText="1" shrinkToFit="1"/>
    </xf>
    <xf numFmtId="165" fontId="51" fillId="2" borderId="7" xfId="1" applyNumberFormat="1" applyFont="1" applyFill="1" applyBorder="1" applyAlignment="1">
      <alignment horizontal="right" vertical="center" wrapText="1" indent="1"/>
    </xf>
    <xf numFmtId="165" fontId="87" fillId="3" borderId="18" xfId="1" applyNumberFormat="1" applyFont="1" applyFill="1" applyBorder="1" applyAlignment="1">
      <alignment horizontal="right" vertical="center" wrapText="1" indent="1" shrinkToFit="1"/>
    </xf>
    <xf numFmtId="167" fontId="87" fillId="3" borderId="18" xfId="2" applyNumberFormat="1" applyFont="1" applyFill="1" applyBorder="1" applyAlignment="1">
      <alignment horizontal="center" vertical="center" wrapText="1" shrinkToFit="1"/>
    </xf>
    <xf numFmtId="167" fontId="51" fillId="2" borderId="8" xfId="2" applyNumberFormat="1" applyFont="1" applyFill="1" applyBorder="1" applyAlignment="1">
      <alignment horizontal="center" vertical="center" wrapText="1"/>
    </xf>
    <xf numFmtId="0" fontId="51" fillId="2" borderId="15" xfId="4" applyFont="1" applyFill="1" applyBorder="1" applyAlignment="1">
      <alignment horizontal="left" vertical="center" wrapText="1" indent="2"/>
    </xf>
    <xf numFmtId="165" fontId="51" fillId="2" borderId="12" xfId="1" applyNumberFormat="1" applyFont="1" applyFill="1" applyBorder="1" applyAlignment="1">
      <alignment horizontal="right" vertical="center" wrapText="1" indent="1"/>
    </xf>
    <xf numFmtId="165" fontId="51" fillId="2" borderId="13" xfId="1" applyNumberFormat="1" applyFont="1" applyFill="1" applyBorder="1" applyAlignment="1">
      <alignment horizontal="right" vertical="center" wrapText="1" indent="1"/>
    </xf>
    <xf numFmtId="167" fontId="51" fillId="2" borderId="13" xfId="2" applyNumberFormat="1" applyFont="1" applyFill="1" applyBorder="1" applyAlignment="1">
      <alignment horizontal="center" vertical="center" wrapText="1"/>
    </xf>
    <xf numFmtId="165" fontId="51" fillId="2" borderId="14" xfId="1" applyNumberFormat="1" applyFont="1" applyFill="1" applyBorder="1" applyAlignment="1">
      <alignment horizontal="right" vertical="center" wrapText="1" indent="1"/>
    </xf>
    <xf numFmtId="165" fontId="51" fillId="2" borderId="15" xfId="1" applyNumberFormat="1" applyFont="1" applyFill="1" applyBorder="1" applyAlignment="1">
      <alignment horizontal="right" vertical="center" wrapText="1" indent="1"/>
    </xf>
    <xf numFmtId="167" fontId="51" fillId="2" borderId="15" xfId="2" applyNumberFormat="1" applyFont="1" applyFill="1" applyBorder="1" applyAlignment="1">
      <alignment horizontal="center" vertical="center" wrapText="1"/>
    </xf>
    <xf numFmtId="0" fontId="51" fillId="3" borderId="32" xfId="4" applyFont="1" applyFill="1" applyBorder="1" applyAlignment="1">
      <alignment vertical="center" wrapText="1"/>
    </xf>
    <xf numFmtId="0" fontId="66" fillId="3" borderId="0" xfId="4" applyFont="1" applyFill="1" applyAlignment="1">
      <alignment vertical="center"/>
    </xf>
    <xf numFmtId="165" fontId="51" fillId="3" borderId="32" xfId="1" applyNumberFormat="1" applyFont="1" applyFill="1" applyBorder="1" applyAlignment="1">
      <alignment horizontal="right" vertical="center" wrapText="1" indent="1"/>
    </xf>
    <xf numFmtId="165" fontId="51" fillId="3" borderId="0" xfId="1" applyNumberFormat="1" applyFont="1" applyFill="1" applyBorder="1" applyAlignment="1">
      <alignment horizontal="right" vertical="center" wrapText="1" indent="1"/>
    </xf>
    <xf numFmtId="167" fontId="51" fillId="3" borderId="8" xfId="2" applyNumberFormat="1" applyFont="1" applyFill="1" applyBorder="1" applyAlignment="1">
      <alignment horizontal="center" vertical="center" wrapText="1"/>
    </xf>
    <xf numFmtId="0" fontId="51" fillId="3" borderId="8" xfId="4" applyFont="1" applyFill="1" applyBorder="1" applyAlignment="1">
      <alignment vertical="center" wrapText="1"/>
    </xf>
    <xf numFmtId="165" fontId="51" fillId="3" borderId="8" xfId="1" applyNumberFormat="1" applyFont="1" applyFill="1" applyBorder="1" applyAlignment="1">
      <alignment horizontal="right" vertical="center" wrapText="1" indent="1"/>
    </xf>
    <xf numFmtId="167" fontId="51" fillId="3" borderId="32" xfId="2" applyNumberFormat="1" applyFont="1" applyFill="1" applyBorder="1" applyAlignment="1">
      <alignment horizontal="center" vertical="center" wrapText="1"/>
    </xf>
    <xf numFmtId="0" fontId="36" fillId="3" borderId="22" xfId="4" applyFont="1" applyFill="1" applyBorder="1" applyAlignment="1">
      <alignment vertical="center"/>
    </xf>
    <xf numFmtId="0" fontId="42" fillId="3" borderId="0" xfId="4" applyFont="1" applyFill="1" applyAlignment="1">
      <alignment wrapText="1"/>
    </xf>
    <xf numFmtId="0" fontId="42" fillId="3" borderId="17" xfId="4" applyFont="1" applyFill="1" applyBorder="1" applyAlignment="1">
      <alignment vertical="center" wrapText="1" shrinkToFit="1"/>
    </xf>
    <xf numFmtId="165" fontId="36" fillId="3" borderId="16" xfId="1" applyNumberFormat="1" applyFont="1" applyFill="1" applyBorder="1" applyAlignment="1">
      <alignment horizontal="center" vertical="center" wrapText="1" shrinkToFit="1"/>
    </xf>
    <xf numFmtId="165" fontId="36" fillId="3" borderId="17" xfId="1" applyNumberFormat="1" applyFont="1" applyFill="1" applyBorder="1" applyAlignment="1">
      <alignment horizontal="center" vertical="center" wrapText="1" shrinkToFit="1"/>
    </xf>
    <xf numFmtId="173" fontId="36" fillId="3" borderId="17" xfId="2" applyNumberFormat="1" applyFont="1" applyFill="1" applyBorder="1" applyAlignment="1">
      <alignment horizontal="center" vertical="center" wrapText="1" shrinkToFit="1"/>
    </xf>
    <xf numFmtId="173" fontId="36" fillId="3" borderId="17" xfId="2" applyNumberFormat="1" applyFont="1" applyFill="1" applyBorder="1" applyAlignment="1">
      <alignment horizontal="right" vertical="center" wrapText="1" shrinkToFit="1"/>
    </xf>
    <xf numFmtId="173" fontId="36" fillId="3" borderId="16" xfId="2" applyNumberFormat="1" applyFont="1" applyFill="1" applyBorder="1" applyAlignment="1">
      <alignment horizontal="center" vertical="center" wrapText="1" shrinkToFit="1"/>
    </xf>
    <xf numFmtId="0" fontId="42" fillId="3" borderId="17" xfId="4" applyFont="1" applyFill="1" applyBorder="1" applyAlignment="1">
      <alignment wrapText="1"/>
    </xf>
    <xf numFmtId="3" fontId="48" fillId="9" borderId="17" xfId="0" applyNumberFormat="1" applyFont="1" applyFill="1" applyBorder="1" applyAlignment="1">
      <alignment horizontal="center"/>
    </xf>
    <xf numFmtId="3" fontId="48" fillId="9" borderId="16" xfId="0" applyNumberFormat="1" applyFont="1" applyFill="1" applyBorder="1" applyAlignment="1">
      <alignment horizontal="center"/>
    </xf>
    <xf numFmtId="173" fontId="39" fillId="0" borderId="33" xfId="11" applyNumberFormat="1" applyFont="1" applyBorder="1" applyAlignment="1">
      <alignment horizontal="center"/>
    </xf>
    <xf numFmtId="173" fontId="47" fillId="3" borderId="17" xfId="4" applyNumberFormat="1" applyFont="1" applyFill="1" applyBorder="1" applyAlignment="1">
      <alignment horizontal="right" vertical="center" wrapText="1" shrinkToFit="1"/>
    </xf>
    <xf numFmtId="173" fontId="39" fillId="0" borderId="16" xfId="11" applyNumberFormat="1" applyFont="1" applyBorder="1" applyAlignment="1">
      <alignment horizontal="center"/>
    </xf>
    <xf numFmtId="0" fontId="16" fillId="3" borderId="17" xfId="0" applyFont="1" applyFill="1" applyBorder="1" applyAlignment="1">
      <alignment vertical="center"/>
    </xf>
    <xf numFmtId="171" fontId="86" fillId="2" borderId="0" xfId="4" applyNumberFormat="1" applyFont="1" applyFill="1" applyAlignment="1">
      <alignment vertical="center" wrapText="1" shrinkToFit="1"/>
    </xf>
    <xf numFmtId="0" fontId="51" fillId="2" borderId="22" xfId="4" applyFont="1" applyFill="1" applyBorder="1" applyAlignment="1">
      <alignment horizontal="left" vertical="center" wrapText="1" indent="2"/>
    </xf>
    <xf numFmtId="0" fontId="89" fillId="3" borderId="16" xfId="4" applyFont="1" applyFill="1" applyBorder="1" applyAlignment="1">
      <alignment wrapText="1"/>
    </xf>
    <xf numFmtId="9" fontId="89" fillId="3" borderId="16" xfId="2" applyFont="1" applyFill="1" applyBorder="1" applyAlignment="1">
      <alignment horizontal="center" wrapText="1"/>
    </xf>
    <xf numFmtId="167" fontId="89" fillId="3" borderId="16" xfId="2" applyNumberFormat="1" applyFont="1" applyFill="1" applyBorder="1" applyAlignment="1">
      <alignment horizontal="center" wrapText="1"/>
    </xf>
    <xf numFmtId="0" fontId="91" fillId="3" borderId="0" xfId="0" applyFont="1" applyFill="1" applyAlignment="1">
      <alignment vertical="center"/>
    </xf>
    <xf numFmtId="166" fontId="87" fillId="0" borderId="0" xfId="1" applyNumberFormat="1" applyFont="1" applyFill="1" applyBorder="1" applyAlignment="1">
      <alignment horizontal="center" vertical="center" wrapText="1" shrinkToFit="1"/>
    </xf>
    <xf numFmtId="166" fontId="87" fillId="0" borderId="8" xfId="1" applyNumberFormat="1" applyFont="1" applyFill="1" applyBorder="1" applyAlignment="1">
      <alignment horizontal="center" vertical="center" wrapText="1" shrinkToFit="1"/>
    </xf>
    <xf numFmtId="166" fontId="87" fillId="0" borderId="32" xfId="1" applyNumberFormat="1" applyFont="1" applyFill="1" applyBorder="1" applyAlignment="1">
      <alignment horizontal="center" vertical="center" wrapText="1" shrinkToFit="1"/>
    </xf>
    <xf numFmtId="166" fontId="87" fillId="3" borderId="20" xfId="1" applyNumberFormat="1" applyFont="1" applyFill="1" applyBorder="1" applyAlignment="1">
      <alignment horizontal="center" vertical="center" wrapText="1" shrinkToFit="1"/>
    </xf>
    <xf numFmtId="0" fontId="22" fillId="8" borderId="0" xfId="4" applyFont="1" applyFill="1" applyAlignment="1">
      <alignment vertical="center" shrinkToFit="1"/>
    </xf>
    <xf numFmtId="0" fontId="22" fillId="8" borderId="7" xfId="4" applyFont="1" applyFill="1" applyBorder="1" applyAlignment="1">
      <alignment vertical="center" shrinkToFit="1"/>
    </xf>
    <xf numFmtId="167" fontId="54" fillId="3" borderId="0" xfId="2" applyNumberFormat="1" applyFont="1" applyFill="1" applyBorder="1" applyAlignment="1">
      <alignment horizontal="right" vertical="center" wrapText="1" shrinkToFit="1"/>
    </xf>
    <xf numFmtId="0" fontId="122" fillId="3" borderId="0" xfId="4" applyFont="1" applyFill="1" applyAlignment="1">
      <alignment vertical="center" shrinkToFit="1"/>
    </xf>
    <xf numFmtId="0" fontId="87" fillId="3" borderId="36" xfId="4" applyFont="1" applyFill="1" applyBorder="1" applyAlignment="1">
      <alignment horizontal="left" wrapText="1" shrinkToFit="1"/>
    </xf>
    <xf numFmtId="165" fontId="51" fillId="3" borderId="7" xfId="1" applyNumberFormat="1" applyFont="1" applyFill="1" applyBorder="1" applyAlignment="1">
      <alignment horizontal="right" wrapText="1" shrinkToFit="1"/>
    </xf>
    <xf numFmtId="9" fontId="51" fillId="3" borderId="36" xfId="11" applyFont="1" applyFill="1" applyBorder="1" applyAlignment="1">
      <alignment horizontal="right" wrapText="1" shrinkToFit="1"/>
    </xf>
    <xf numFmtId="0" fontId="51" fillId="3" borderId="20" xfId="4" applyFont="1" applyFill="1" applyBorder="1" applyAlignment="1">
      <alignment vertical="center" wrapText="1"/>
    </xf>
    <xf numFmtId="0" fontId="51" fillId="3" borderId="20" xfId="4" applyFont="1" applyFill="1" applyBorder="1" applyAlignment="1">
      <alignment vertical="center"/>
    </xf>
    <xf numFmtId="165" fontId="51" fillId="3" borderId="36" xfId="1" applyNumberFormat="1" applyFont="1" applyFill="1" applyBorder="1" applyAlignment="1">
      <alignment horizontal="right" wrapText="1" shrinkToFit="1"/>
    </xf>
    <xf numFmtId="4" fontId="53" fillId="3" borderId="14" xfId="2" applyNumberFormat="1" applyFont="1" applyFill="1" applyBorder="1" applyAlignment="1">
      <alignment horizontal="center" vertical="center" wrapText="1" shrinkToFit="1"/>
    </xf>
    <xf numFmtId="171" fontId="86" fillId="3" borderId="0" xfId="4" applyNumberFormat="1" applyFont="1" applyFill="1" applyAlignment="1">
      <alignment horizontal="center" wrapText="1" shrinkToFit="1"/>
    </xf>
    <xf numFmtId="171" fontId="86" fillId="3" borderId="0" xfId="4" applyNumberFormat="1" applyFont="1" applyFill="1" applyAlignment="1">
      <alignment horizontal="right" wrapText="1" shrinkToFit="1"/>
    </xf>
    <xf numFmtId="0" fontId="87" fillId="2" borderId="0" xfId="0" quotePrefix="1" applyFont="1" applyFill="1" applyAlignment="1">
      <alignment horizontal="center" vertical="center"/>
    </xf>
    <xf numFmtId="49" fontId="111" fillId="3" borderId="7" xfId="4" applyNumberFormat="1" applyFont="1" applyFill="1" applyBorder="1" applyAlignment="1">
      <alignment horizontal="center" vertical="center" wrapText="1" shrinkToFit="1"/>
    </xf>
    <xf numFmtId="166" fontId="87" fillId="3" borderId="14" xfId="13" applyNumberFormat="1" applyFont="1" applyFill="1" applyBorder="1" applyAlignment="1">
      <alignment horizontal="center" vertical="center" wrapText="1" shrinkToFit="1"/>
    </xf>
    <xf numFmtId="166" fontId="51" fillId="3" borderId="14" xfId="13" applyNumberFormat="1" applyFont="1" applyFill="1" applyBorder="1" applyAlignment="1">
      <alignment horizontal="center" vertical="center" wrapText="1" shrinkToFit="1"/>
    </xf>
    <xf numFmtId="0" fontId="100" fillId="2" borderId="0" xfId="1" quotePrefix="1" applyNumberFormat="1" applyFont="1" applyFill="1" applyAlignment="1">
      <alignment horizontal="right" vertical="center" wrapText="1" shrinkToFit="1"/>
    </xf>
    <xf numFmtId="0" fontId="13" fillId="3" borderId="0" xfId="3" applyFont="1" applyFill="1" applyAlignment="1">
      <alignment horizontal="centerContinuous" vertical="center" wrapText="1"/>
    </xf>
    <xf numFmtId="0" fontId="13" fillId="3" borderId="0" xfId="3" applyFont="1" applyFill="1" applyAlignment="1">
      <alignment horizontal="centerContinuous" vertical="center"/>
    </xf>
    <xf numFmtId="0" fontId="31" fillId="3" borderId="0" xfId="4" applyFont="1" applyFill="1" applyAlignment="1">
      <alignment horizontal="centerContinuous" vertical="center" shrinkToFit="1"/>
    </xf>
    <xf numFmtId="0" fontId="15" fillId="3" borderId="0" xfId="4" applyFont="1" applyFill="1" applyAlignment="1">
      <alignment vertical="center" wrapText="1"/>
    </xf>
    <xf numFmtId="0" fontId="15" fillId="3" borderId="0" xfId="4" applyFont="1" applyFill="1" applyAlignment="1">
      <alignment vertical="center"/>
    </xf>
    <xf numFmtId="0" fontId="22" fillId="3" borderId="0" xfId="4" applyFont="1" applyFill="1" applyAlignment="1">
      <alignment horizontal="centerContinuous" vertical="center" shrinkToFit="1"/>
    </xf>
    <xf numFmtId="0" fontId="44" fillId="3" borderId="0" xfId="4" applyFont="1" applyFill="1"/>
    <xf numFmtId="0" fontId="31" fillId="3" borderId="0" xfId="4" applyFont="1" applyFill="1" applyAlignment="1">
      <alignment vertical="center" shrinkToFit="1"/>
    </xf>
    <xf numFmtId="0" fontId="47" fillId="3" borderId="0" xfId="4" applyFont="1" applyFill="1" applyAlignment="1">
      <alignment horizontal="center" vertical="center" wrapText="1" shrinkToFit="1"/>
    </xf>
    <xf numFmtId="0" fontId="36" fillId="3" borderId="0" xfId="4" applyFont="1" applyFill="1" applyAlignment="1">
      <alignment vertical="center"/>
    </xf>
    <xf numFmtId="173" fontId="39" fillId="3" borderId="0" xfId="11" applyNumberFormat="1" applyFont="1" applyFill="1" applyBorder="1" applyAlignment="1">
      <alignment horizontal="center"/>
    </xf>
    <xf numFmtId="0" fontId="42" fillId="3" borderId="0" xfId="4" applyFont="1" applyFill="1" applyAlignment="1">
      <alignment vertical="center" wrapText="1" shrinkToFit="1"/>
    </xf>
    <xf numFmtId="0" fontId="36" fillId="3" borderId="0" xfId="0" applyFont="1" applyFill="1" applyAlignment="1">
      <alignment vertical="center"/>
    </xf>
    <xf numFmtId="166" fontId="87" fillId="0" borderId="32" xfId="1" applyNumberFormat="1" applyFont="1" applyBorder="1" applyAlignment="1">
      <alignment horizontal="center" vertical="center" wrapText="1" shrinkToFit="1"/>
    </xf>
    <xf numFmtId="166" fontId="87" fillId="3" borderId="38" xfId="1" applyNumberFormat="1" applyFont="1" applyFill="1" applyBorder="1" applyAlignment="1">
      <alignment horizontal="center" vertical="center" wrapText="1" shrinkToFit="1"/>
    </xf>
    <xf numFmtId="166" fontId="87" fillId="3" borderId="35" xfId="1" applyNumberFormat="1" applyFont="1" applyFill="1" applyBorder="1" applyAlignment="1">
      <alignment horizontal="center" vertical="center" wrapText="1" shrinkToFit="1"/>
    </xf>
    <xf numFmtId="166" fontId="87" fillId="0" borderId="27" xfId="1" applyNumberFormat="1" applyFont="1" applyFill="1" applyBorder="1" applyAlignment="1">
      <alignment horizontal="center" vertical="center" wrapText="1" shrinkToFit="1"/>
    </xf>
    <xf numFmtId="167" fontId="51" fillId="0" borderId="13" xfId="2" applyNumberFormat="1" applyFont="1" applyBorder="1" applyAlignment="1">
      <alignment horizontal="center" vertical="center" wrapText="1" shrinkToFit="1"/>
    </xf>
    <xf numFmtId="0" fontId="119" fillId="8" borderId="0" xfId="0" applyFont="1" applyFill="1" applyAlignment="1">
      <alignment horizontal="center" vertical="center"/>
    </xf>
    <xf numFmtId="0" fontId="46" fillId="0" borderId="8" xfId="0" applyFont="1" applyBorder="1" applyAlignment="1">
      <alignment horizontal="center" vertical="center"/>
    </xf>
    <xf numFmtId="0" fontId="46" fillId="0" borderId="0" xfId="0" applyFont="1" applyAlignment="1">
      <alignment horizontal="center" vertical="center"/>
    </xf>
    <xf numFmtId="0" fontId="46" fillId="0" borderId="17" xfId="0" applyFont="1" applyBorder="1" applyAlignment="1">
      <alignment horizontal="center" vertical="center"/>
    </xf>
    <xf numFmtId="0" fontId="114" fillId="10" borderId="0" xfId="0" applyFont="1" applyFill="1" applyAlignment="1">
      <alignment horizontal="center" vertical="center" wrapText="1" shrinkToFit="1"/>
    </xf>
    <xf numFmtId="0" fontId="36" fillId="0" borderId="0" xfId="0" applyFont="1" applyAlignment="1">
      <alignment horizontal="center" vertical="center"/>
    </xf>
    <xf numFmtId="0" fontId="114" fillId="3" borderId="0" xfId="0" applyFont="1" applyFill="1" applyAlignment="1">
      <alignment horizontal="center" vertical="center" wrapText="1" shrinkToFit="1"/>
    </xf>
    <xf numFmtId="0" fontId="22" fillId="3" borderId="0" xfId="4" applyFont="1" applyFill="1" applyAlignment="1">
      <alignment horizontal="center" vertical="center" shrinkToFit="1"/>
    </xf>
    <xf numFmtId="0" fontId="22" fillId="8" borderId="0" xfId="4" applyFont="1" applyFill="1" applyAlignment="1">
      <alignment horizontal="center" vertical="center" shrinkToFit="1"/>
    </xf>
    <xf numFmtId="0" fontId="51" fillId="2" borderId="1" xfId="0" quotePrefix="1" applyFont="1" applyFill="1" applyBorder="1" applyAlignment="1">
      <alignment horizontal="center" vertical="center" shrinkToFit="1"/>
    </xf>
    <xf numFmtId="0" fontId="114" fillId="8" borderId="0" xfId="0" applyFont="1" applyFill="1" applyAlignment="1">
      <alignment horizontal="left" vertical="center"/>
    </xf>
    <xf numFmtId="0" fontId="86" fillId="0" borderId="0" xfId="0" applyFont="1" applyAlignment="1">
      <alignment horizontal="center" vertical="center" wrapText="1"/>
    </xf>
    <xf numFmtId="0" fontId="51" fillId="0" borderId="37" xfId="4" applyFont="1" applyBorder="1" applyAlignment="1">
      <alignment horizontal="left" wrapText="1" shrinkToFit="1"/>
    </xf>
    <xf numFmtId="0" fontId="51" fillId="0" borderId="20" xfId="4" applyFont="1" applyBorder="1" applyAlignment="1">
      <alignment horizontal="left" wrapText="1" shrinkToFit="1"/>
    </xf>
    <xf numFmtId="0" fontId="22" fillId="5" borderId="0" xfId="0" applyFont="1" applyFill="1" applyAlignment="1">
      <alignment horizontal="center" vertical="center" wrapText="1" shrinkToFit="1"/>
    </xf>
    <xf numFmtId="0" fontId="21" fillId="5" borderId="0" xfId="0" applyFont="1" applyFill="1" applyAlignment="1">
      <alignment horizontal="center" vertical="center" wrapText="1" shrinkToFit="1"/>
    </xf>
    <xf numFmtId="0" fontId="26" fillId="2" borderId="0" xfId="0" applyFont="1" applyFill="1" applyAlignment="1">
      <alignment horizontal="left" vertical="center" wrapText="1"/>
    </xf>
    <xf numFmtId="0" fontId="33" fillId="0" borderId="2" xfId="0" applyFont="1" applyBorder="1" applyAlignment="1">
      <alignment horizontal="center" vertical="center" wrapText="1"/>
    </xf>
    <xf numFmtId="0" fontId="26" fillId="3" borderId="0" xfId="0" applyFont="1" applyFill="1" applyAlignment="1">
      <alignment horizontal="left" vertical="center" wrapText="1"/>
    </xf>
    <xf numFmtId="0" fontId="21" fillId="6" borderId="0" xfId="0" applyFont="1" applyFill="1" applyAlignment="1">
      <alignment horizontal="center" vertical="center" wrapText="1" shrinkToFit="1"/>
    </xf>
    <xf numFmtId="0" fontId="28" fillId="2" borderId="0" xfId="0" applyFont="1" applyFill="1" applyAlignment="1">
      <alignment horizontal="left" vertical="center" wrapText="1"/>
    </xf>
    <xf numFmtId="0" fontId="27" fillId="2" borderId="0" xfId="0" applyFont="1" applyFill="1" applyAlignment="1">
      <alignment horizontal="left" vertical="center" wrapText="1"/>
    </xf>
    <xf numFmtId="0" fontId="25" fillId="2" borderId="0" xfId="4" applyFont="1" applyFill="1" applyAlignment="1">
      <alignment horizontal="left" vertical="center" wrapText="1" shrinkToFit="1"/>
    </xf>
    <xf numFmtId="0" fontId="28" fillId="3" borderId="0" xfId="0" applyFont="1" applyFill="1" applyAlignment="1">
      <alignment horizontal="left" vertical="center" wrapText="1"/>
    </xf>
    <xf numFmtId="0" fontId="32" fillId="0" borderId="2" xfId="0" applyFont="1" applyBorder="1" applyAlignment="1">
      <alignment horizontal="center" vertical="center" wrapText="1"/>
    </xf>
    <xf numFmtId="0" fontId="115" fillId="10" borderId="0" xfId="0" applyFont="1" applyFill="1" applyAlignment="1">
      <alignment horizontal="center" vertical="center" wrapText="1" shrinkToFit="1"/>
    </xf>
    <xf numFmtId="0" fontId="116" fillId="8" borderId="0" xfId="0" applyFont="1" applyFill="1" applyAlignment="1">
      <alignment horizontal="center" wrapText="1" shrinkToFit="1"/>
    </xf>
    <xf numFmtId="0" fontId="115" fillId="10" borderId="35" xfId="0" applyFont="1" applyFill="1" applyBorder="1" applyAlignment="1">
      <alignment horizontal="center" vertical="center" wrapText="1" shrinkToFit="1"/>
    </xf>
    <xf numFmtId="0" fontId="75" fillId="0" borderId="0" xfId="0" applyFont="1" applyAlignment="1">
      <alignment horizontal="left" wrapText="1"/>
    </xf>
    <xf numFmtId="0" fontId="116" fillId="10" borderId="0" xfId="0" applyFont="1" applyFill="1" applyAlignment="1">
      <alignment horizontal="center" vertical="center" wrapText="1" shrinkToFit="1"/>
    </xf>
    <xf numFmtId="0" fontId="75" fillId="0" borderId="0" xfId="10" applyFont="1" applyAlignment="1">
      <alignment horizontal="left" vertical="center" wrapText="1"/>
    </xf>
    <xf numFmtId="0" fontId="75" fillId="2" borderId="0" xfId="10" applyFont="1" applyFill="1" applyAlignment="1">
      <alignment horizontal="left" vertical="center" wrapText="1"/>
    </xf>
    <xf numFmtId="0" fontId="78" fillId="2" borderId="0" xfId="4" applyFont="1" applyFill="1" applyAlignment="1">
      <alignment horizontal="left" vertical="center" wrapText="1"/>
    </xf>
    <xf numFmtId="171" fontId="37" fillId="2" borderId="0" xfId="4" applyNumberFormat="1" applyFont="1" applyFill="1" applyAlignment="1">
      <alignment horizontal="center" vertical="center" wrapText="1" shrinkToFit="1"/>
    </xf>
    <xf numFmtId="0" fontId="119" fillId="10" borderId="0" xfId="0" applyFont="1" applyFill="1" applyAlignment="1">
      <alignment horizontal="center" vertical="center" wrapText="1" shrinkToFit="1"/>
    </xf>
    <xf numFmtId="0" fontId="115" fillId="8" borderId="0" xfId="4" applyFont="1" applyFill="1" applyAlignment="1">
      <alignment horizontal="left" vertical="center" shrinkToFit="1"/>
    </xf>
    <xf numFmtId="0" fontId="119" fillId="8" borderId="7" xfId="4" applyFont="1" applyFill="1" applyBorder="1" applyAlignment="1">
      <alignment horizontal="left" vertical="center" shrinkToFit="1"/>
    </xf>
    <xf numFmtId="0" fontId="119" fillId="8" borderId="0" xfId="4" applyFont="1" applyFill="1" applyAlignment="1">
      <alignment horizontal="left" vertical="center" shrinkToFit="1"/>
    </xf>
    <xf numFmtId="166" fontId="87" fillId="0" borderId="0" xfId="1" applyNumberFormat="1" applyFont="1" applyFill="1" applyBorder="1" applyAlignment="1">
      <alignment horizontal="center" vertical="center" wrapText="1" shrinkToFit="1"/>
    </xf>
    <xf numFmtId="166" fontId="87" fillId="0" borderId="32" xfId="1" applyNumberFormat="1" applyFont="1" applyBorder="1" applyAlignment="1">
      <alignment horizontal="center" vertical="center" wrapText="1" shrinkToFit="1"/>
    </xf>
    <xf numFmtId="166" fontId="87" fillId="0" borderId="26" xfId="1" applyNumberFormat="1" applyFont="1" applyFill="1" applyBorder="1" applyAlignment="1">
      <alignment horizontal="center" vertical="center" wrapText="1" shrinkToFit="1"/>
    </xf>
    <xf numFmtId="0" fontId="100" fillId="3" borderId="8" xfId="4" applyFont="1" applyFill="1" applyBorder="1" applyAlignment="1">
      <alignment horizontal="center" vertical="center" wrapText="1" shrinkToFit="1"/>
    </xf>
    <xf numFmtId="166" fontId="87" fillId="0" borderId="20" xfId="1" applyNumberFormat="1" applyFont="1" applyFill="1" applyBorder="1" applyAlignment="1">
      <alignment horizontal="center" vertical="center" wrapText="1" shrinkToFit="1"/>
    </xf>
    <xf numFmtId="166" fontId="87" fillId="0" borderId="32" xfId="1" applyNumberFormat="1" applyFont="1" applyFill="1" applyBorder="1" applyAlignment="1">
      <alignment horizontal="center" vertical="center" wrapText="1" shrinkToFit="1"/>
    </xf>
    <xf numFmtId="166" fontId="66" fillId="0" borderId="0" xfId="1" applyNumberFormat="1" applyFont="1" applyFill="1" applyBorder="1" applyAlignment="1">
      <alignment horizontal="center" vertical="center" wrapText="1" shrinkToFit="1"/>
    </xf>
    <xf numFmtId="166" fontId="66" fillId="0" borderId="34" xfId="1" applyNumberFormat="1" applyFont="1" applyFill="1" applyBorder="1" applyAlignment="1">
      <alignment horizontal="center" vertical="center" wrapText="1" shrinkToFit="1"/>
    </xf>
    <xf numFmtId="171" fontId="86" fillId="2" borderId="0" xfId="4" applyNumberFormat="1" applyFont="1" applyFill="1" applyAlignment="1">
      <alignment horizontal="center" vertical="center" wrapText="1" shrinkToFit="1"/>
    </xf>
    <xf numFmtId="0" fontId="114" fillId="8" borderId="0" xfId="4" applyFont="1" applyFill="1" applyAlignment="1">
      <alignment horizontal="left" vertical="center" shrinkToFit="1"/>
    </xf>
    <xf numFmtId="171" fontId="86" fillId="2" borderId="7" xfId="4" applyNumberFormat="1" applyFont="1" applyFill="1" applyBorder="1" applyAlignment="1">
      <alignment horizontal="center" vertical="center" wrapText="1" shrinkToFit="1"/>
    </xf>
    <xf numFmtId="164" fontId="67" fillId="3" borderId="7" xfId="1" applyFont="1" applyFill="1" applyBorder="1" applyAlignment="1">
      <alignment horizontal="center" vertical="center" wrapText="1" shrinkToFit="1"/>
    </xf>
    <xf numFmtId="166" fontId="66" fillId="7" borderId="0" xfId="1" applyNumberFormat="1" applyFont="1" applyFill="1" applyBorder="1" applyAlignment="1">
      <alignment horizontal="center" vertical="center" wrapText="1" shrinkToFit="1"/>
    </xf>
    <xf numFmtId="171" fontId="70" fillId="2" borderId="9" xfId="4" applyNumberFormat="1" applyFont="1" applyFill="1" applyBorder="1" applyAlignment="1">
      <alignment horizontal="center" vertical="center" wrapText="1" shrinkToFit="1"/>
    </xf>
    <xf numFmtId="0" fontId="72" fillId="3" borderId="10" xfId="4" applyFont="1" applyFill="1" applyBorder="1" applyAlignment="1">
      <alignment horizontal="center" vertical="center" wrapText="1" shrinkToFit="1"/>
    </xf>
    <xf numFmtId="0" fontId="64" fillId="5" borderId="0" xfId="0" applyFont="1" applyFill="1" applyAlignment="1">
      <alignment horizontal="center" vertical="center" wrapText="1" shrinkToFit="1"/>
    </xf>
    <xf numFmtId="0" fontId="69" fillId="8" borderId="7" xfId="4" applyFont="1" applyFill="1" applyBorder="1" applyAlignment="1">
      <alignment horizontal="left" vertical="center" shrinkToFit="1"/>
    </xf>
  </cellXfs>
  <cellStyles count="14">
    <cellStyle name="Comma 2" xfId="7" xr:uid="{00000000-0005-0000-0000-000000000000}"/>
    <cellStyle name="Comma_IV-trim  2002" xfId="5" xr:uid="{00000000-0005-0000-0000-000001000000}"/>
    <cellStyle name="Millares" xfId="1" builtinId="3"/>
    <cellStyle name="Millares 10 2" xfId="12" xr:uid="{30922FBD-B4EA-4E57-BC26-21FC8C74CC3D}"/>
    <cellStyle name="Millares 2" xfId="13" xr:uid="{5486D691-EEBF-4263-92F4-A6E438A12228}"/>
    <cellStyle name="Normal" xfId="0" builtinId="0"/>
    <cellStyle name="Normal 2" xfId="4" xr:uid="{00000000-0005-0000-0000-000004000000}"/>
    <cellStyle name="Normal 3" xfId="6" xr:uid="{00000000-0005-0000-0000-000005000000}"/>
    <cellStyle name="Normal_IS Mexico y CA" xfId="9" xr:uid="{00000000-0005-0000-0000-000006000000}"/>
    <cellStyle name="Normal_IV-trim  2002" xfId="3" xr:uid="{00000000-0005-0000-0000-000007000000}"/>
    <cellStyle name="Normal_Sudamérica" xfId="10" xr:uid="{00000000-0005-0000-0000-000008000000}"/>
    <cellStyle name="Percent 2" xfId="8" xr:uid="{00000000-0005-0000-0000-000009000000}"/>
    <cellStyle name="Porcentaje" xfId="2" builtinId="5"/>
    <cellStyle name="Porcentaje 2" xfId="11" xr:uid="{00000000-0005-0000-0000-00000B000000}"/>
  </cellStyles>
  <dxfs count="0"/>
  <tableStyles count="0" defaultTableStyle="TableStyleMedium9" defaultPivotStyle="PivotStyleLight16"/>
  <colors>
    <mruColors>
      <color rgb="FFC00000"/>
      <color rgb="FF404040"/>
      <color rgb="FF7F7F7F"/>
      <color rgb="FFE8E9EC"/>
      <color rgb="FF393943"/>
      <color rgb="FF85002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190500</xdr:rowOff>
    </xdr:from>
    <xdr:to>
      <xdr:col>1</xdr:col>
      <xdr:colOff>0</xdr:colOff>
      <xdr:row>3</xdr:row>
      <xdr:rowOff>0</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133350"/>
        </a:xfrm>
        <a:prstGeom prst="rect">
          <a:avLst/>
        </a:prstGeom>
        <a:noFill/>
        <a:ln w="9525">
          <a:noFill/>
          <a:miter lim="800000"/>
          <a:headEnd/>
          <a:tailEnd/>
        </a:ln>
      </xdr:spPr>
    </xdr:pic>
    <xdr:clientData/>
  </xdr:twoCellAnchor>
  <xdr:twoCellAnchor>
    <xdr:from>
      <xdr:col>1</xdr:col>
      <xdr:colOff>0</xdr:colOff>
      <xdr:row>1</xdr:row>
      <xdr:rowOff>200025</xdr:rowOff>
    </xdr:from>
    <xdr:to>
      <xdr:col>1</xdr:col>
      <xdr:colOff>0</xdr:colOff>
      <xdr:row>3</xdr:row>
      <xdr:rowOff>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133350"/>
        </a:xfrm>
        <a:prstGeom prst="rect">
          <a:avLst/>
        </a:prstGeom>
        <a:noFill/>
        <a:ln w="9525">
          <a:noFill/>
          <a:miter lim="800000"/>
          <a:headEnd/>
          <a:tailEnd/>
        </a:ln>
      </xdr:spPr>
    </xdr:pic>
    <xdr:clientData/>
  </xdr:twoCellAnchor>
  <xdr:twoCellAnchor>
    <xdr:from>
      <xdr:col>1</xdr:col>
      <xdr:colOff>0</xdr:colOff>
      <xdr:row>1</xdr:row>
      <xdr:rowOff>190500</xdr:rowOff>
    </xdr:from>
    <xdr:to>
      <xdr:col>1</xdr:col>
      <xdr:colOff>0</xdr:colOff>
      <xdr:row>3</xdr:row>
      <xdr:rowOff>0</xdr:rowOff>
    </xdr:to>
    <xdr:pic>
      <xdr:nvPicPr>
        <xdr:cNvPr id="4" name="Picture 4">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133350"/>
        </a:xfrm>
        <a:prstGeom prst="rect">
          <a:avLst/>
        </a:prstGeom>
        <a:noFill/>
        <a:ln w="9525">
          <a:noFill/>
          <a:miter lim="800000"/>
          <a:headEnd/>
          <a:tailEnd/>
        </a:ln>
      </xdr:spPr>
    </xdr:pic>
    <xdr:clientData/>
  </xdr:twoCellAnchor>
  <xdr:twoCellAnchor>
    <xdr:from>
      <xdr:col>1</xdr:col>
      <xdr:colOff>0</xdr:colOff>
      <xdr:row>1</xdr:row>
      <xdr:rowOff>190500</xdr:rowOff>
    </xdr:from>
    <xdr:to>
      <xdr:col>1</xdr:col>
      <xdr:colOff>0</xdr:colOff>
      <xdr:row>3</xdr:row>
      <xdr:rowOff>0</xdr:rowOff>
    </xdr:to>
    <xdr:pic>
      <xdr:nvPicPr>
        <xdr:cNvPr id="5" name="Picture 6">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133350"/>
        </a:xfrm>
        <a:prstGeom prst="rect">
          <a:avLst/>
        </a:prstGeom>
        <a:noFill/>
        <a:ln w="9525">
          <a:noFill/>
          <a:miter lim="800000"/>
          <a:headEnd/>
          <a:tailEnd/>
        </a:ln>
      </xdr:spPr>
    </xdr:pic>
    <xdr:clientData/>
  </xdr:twoCellAnchor>
  <xdr:twoCellAnchor>
    <xdr:from>
      <xdr:col>1</xdr:col>
      <xdr:colOff>0</xdr:colOff>
      <xdr:row>1</xdr:row>
      <xdr:rowOff>190500</xdr:rowOff>
    </xdr:from>
    <xdr:to>
      <xdr:col>1</xdr:col>
      <xdr:colOff>0</xdr:colOff>
      <xdr:row>3</xdr:row>
      <xdr:rowOff>0</xdr:rowOff>
    </xdr:to>
    <xdr:pic>
      <xdr:nvPicPr>
        <xdr:cNvPr id="6" name="Picture 7">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133350"/>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xdr:from>
          <xdr:col>7</xdr:col>
          <xdr:colOff>0</xdr:colOff>
          <xdr:row>32</xdr:row>
          <xdr:rowOff>0</xdr:rowOff>
        </xdr:from>
        <xdr:to>
          <xdr:col>7</xdr:col>
          <xdr:colOff>0</xdr:colOff>
          <xdr:row>32</xdr:row>
          <xdr:rowOff>0</xdr:rowOff>
        </xdr:to>
        <xdr:sp macro="" textlink="">
          <xdr:nvSpPr>
            <xdr:cNvPr id="30721" name="Object 1" hidden="1">
              <a:extLst>
                <a:ext uri="{63B3BB69-23CF-44E3-9099-C40C66FF867C}">
                  <a14:compatExt spid="_x0000_s30721"/>
                </a:ext>
                <a:ext uri="{FF2B5EF4-FFF2-40B4-BE49-F238E27FC236}">
                  <a16:creationId xmlns:a16="http://schemas.microsoft.com/office/drawing/2014/main" id="{00000000-0008-0000-0200-000001780000}"/>
                </a:ext>
              </a:extLst>
            </xdr:cNvPr>
            <xdr:cNvSpPr/>
          </xdr:nvSpPr>
          <xdr:spPr bwMode="auto">
            <a:xfrm>
              <a:off x="0" y="0"/>
              <a:ext cx="0" cy="0"/>
            </a:xfrm>
            <a:prstGeom prst="rect">
              <a:avLst/>
            </a:prstGeom>
            <a:solidFill>
              <a:srgbClr val="FFFFFF"/>
            </a:solidFill>
            <a:ln>
              <a:noFill/>
            </a:ln>
            <a:extLst>
              <a:ext uri="{91240B29-F687-4F45-9708-019B960494DF}">
                <a14:hiddenLine w="1">
                  <a:solidFill>
                    <a:srgbClr val="000000"/>
                  </a:solidFill>
                  <a:miter lim="800000"/>
                  <a:headEnd/>
                  <a:tailEnd/>
                </a14:hiddenLine>
              </a:ext>
            </a:extLst>
          </xdr:spPr>
        </xdr:sp>
        <xdr:clientData/>
      </xdr:twoCellAnchor>
    </mc:Choice>
    <mc:Fallback/>
  </mc:AlternateContent>
  <xdr:twoCellAnchor editAs="oneCell">
    <xdr:from>
      <xdr:col>6</xdr:col>
      <xdr:colOff>443630</xdr:colOff>
      <xdr:row>22</xdr:row>
      <xdr:rowOff>169623</xdr:rowOff>
    </xdr:from>
    <xdr:to>
      <xdr:col>12</xdr:col>
      <xdr:colOff>374171</xdr:colOff>
      <xdr:row>32</xdr:row>
      <xdr:rowOff>190426</xdr:rowOff>
    </xdr:to>
    <xdr:pic>
      <xdr:nvPicPr>
        <xdr:cNvPr id="11" name="Imagen 10">
          <a:extLst>
            <a:ext uri="{FF2B5EF4-FFF2-40B4-BE49-F238E27FC236}">
              <a16:creationId xmlns:a16="http://schemas.microsoft.com/office/drawing/2014/main" id="{00000000-0008-0000-0200-00000B000000}"/>
            </a:ext>
          </a:extLst>
        </xdr:cNvPr>
        <xdr:cNvPicPr>
          <a:picLocks noChangeAspect="1"/>
        </xdr:cNvPicPr>
      </xdr:nvPicPr>
      <xdr:blipFill rotWithShape="1">
        <a:blip xmlns:r="http://schemas.openxmlformats.org/officeDocument/2006/relationships" r:embed="rId2"/>
        <a:srcRect l="7852"/>
        <a:stretch/>
      </xdr:blipFill>
      <xdr:spPr>
        <a:xfrm>
          <a:off x="6837123" y="5597568"/>
          <a:ext cx="5971740" cy="27739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190500</xdr:rowOff>
    </xdr:from>
    <xdr:to>
      <xdr:col>0</xdr:col>
      <xdr:colOff>0</xdr:colOff>
      <xdr:row>3</xdr:row>
      <xdr:rowOff>0</xdr:rowOff>
    </xdr:to>
    <xdr:pic>
      <xdr:nvPicPr>
        <xdr:cNvPr id="2" name="Picture 2">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200025</xdr:rowOff>
    </xdr:from>
    <xdr:to>
      <xdr:col>0</xdr:col>
      <xdr:colOff>0</xdr:colOff>
      <xdr:row>3</xdr:row>
      <xdr:rowOff>0</xdr:rowOff>
    </xdr:to>
    <xdr:pic>
      <xdr:nvPicPr>
        <xdr:cNvPr id="3" name="Picture 3">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200025"/>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0</xdr:rowOff>
    </xdr:to>
    <xdr:pic>
      <xdr:nvPicPr>
        <xdr:cNvPr id="4" name="Picture 4">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0</xdr:rowOff>
    </xdr:to>
    <xdr:pic>
      <xdr:nvPicPr>
        <xdr:cNvPr id="5" name="Picture 6">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0</xdr:rowOff>
    </xdr:to>
    <xdr:pic>
      <xdr:nvPicPr>
        <xdr:cNvPr id="6" name="Picture 7">
          <a:extLst>
            <a:ext uri="{FF2B5EF4-FFF2-40B4-BE49-F238E27FC236}">
              <a16:creationId xmlns:a16="http://schemas.microsoft.com/office/drawing/2014/main" id="{00000000-0008-0000-0300-00000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190500</xdr:rowOff>
    </xdr:from>
    <xdr:to>
      <xdr:col>0</xdr:col>
      <xdr:colOff>0</xdr:colOff>
      <xdr:row>3</xdr:row>
      <xdr:rowOff>0</xdr:rowOff>
    </xdr:to>
    <xdr:pic>
      <xdr:nvPicPr>
        <xdr:cNvPr id="2" name="Picture 2">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52400"/>
          <a:ext cx="0" cy="285750"/>
        </a:xfrm>
        <a:prstGeom prst="rect">
          <a:avLst/>
        </a:prstGeom>
        <a:noFill/>
        <a:ln w="9525">
          <a:noFill/>
          <a:miter lim="800000"/>
          <a:headEnd/>
          <a:tailEnd/>
        </a:ln>
      </xdr:spPr>
    </xdr:pic>
    <xdr:clientData/>
  </xdr:twoCellAnchor>
  <xdr:twoCellAnchor>
    <xdr:from>
      <xdr:col>0</xdr:col>
      <xdr:colOff>0</xdr:colOff>
      <xdr:row>0</xdr:row>
      <xdr:rowOff>200025</xdr:rowOff>
    </xdr:from>
    <xdr:to>
      <xdr:col>0</xdr:col>
      <xdr:colOff>0</xdr:colOff>
      <xdr:row>3</xdr:row>
      <xdr:rowOff>0</xdr:rowOff>
    </xdr:to>
    <xdr:pic>
      <xdr:nvPicPr>
        <xdr:cNvPr id="3" name="Picture 3">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52400"/>
          <a:ext cx="0" cy="2857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0</xdr:rowOff>
    </xdr:to>
    <xdr:pic>
      <xdr:nvPicPr>
        <xdr:cNvPr id="4" name="Picture 4">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52400"/>
          <a:ext cx="0" cy="2857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0</xdr:rowOff>
    </xdr:to>
    <xdr:pic>
      <xdr:nvPicPr>
        <xdr:cNvPr id="5" name="Picture 6">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52400"/>
          <a:ext cx="0" cy="2857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0</xdr:rowOff>
    </xdr:to>
    <xdr:pic>
      <xdr:nvPicPr>
        <xdr:cNvPr id="6" name="Picture 7">
          <a:extLst>
            <a:ext uri="{FF2B5EF4-FFF2-40B4-BE49-F238E27FC236}">
              <a16:creationId xmlns:a16="http://schemas.microsoft.com/office/drawing/2014/main" id="{00000000-0008-0000-0400-00000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52400"/>
          <a:ext cx="0" cy="285750"/>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xdr:from>
          <xdr:col>4</xdr:col>
          <xdr:colOff>0</xdr:colOff>
          <xdr:row>41</xdr:row>
          <xdr:rowOff>0</xdr:rowOff>
        </xdr:from>
        <xdr:to>
          <xdr:col>4</xdr:col>
          <xdr:colOff>0</xdr:colOff>
          <xdr:row>41</xdr:row>
          <xdr:rowOff>0</xdr:rowOff>
        </xdr:to>
        <xdr:sp macro="" textlink="">
          <xdr:nvSpPr>
            <xdr:cNvPr id="40961" name="Object 1" hidden="1">
              <a:extLst>
                <a:ext uri="{63B3BB69-23CF-44E3-9099-C40C66FF867C}">
                  <a14:compatExt spid="_x0000_s40961"/>
                </a:ext>
                <a:ext uri="{FF2B5EF4-FFF2-40B4-BE49-F238E27FC236}">
                  <a16:creationId xmlns:a16="http://schemas.microsoft.com/office/drawing/2014/main" id="{00000000-0008-0000-0400-000001A00000}"/>
                </a:ext>
              </a:extLst>
            </xdr:cNvPr>
            <xdr:cNvSpPr/>
          </xdr:nvSpPr>
          <xdr:spPr bwMode="auto">
            <a:xfrm>
              <a:off x="0" y="0"/>
              <a:ext cx="0" cy="0"/>
            </a:xfrm>
            <a:prstGeom prst="rect">
              <a:avLst/>
            </a:prstGeom>
            <a:solidFill>
              <a:srgbClr val="FFFFFF"/>
            </a:solidFill>
            <a:ln>
              <a:noFill/>
            </a:ln>
            <a:extLst>
              <a:ext uri="{91240B29-F687-4F45-9708-019B960494DF}">
                <a14:hiddenLine w="1">
                  <a:solidFill>
                    <a:srgbClr val="000000"/>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190500</xdr:rowOff>
    </xdr:from>
    <xdr:to>
      <xdr:col>0</xdr:col>
      <xdr:colOff>0</xdr:colOff>
      <xdr:row>3</xdr:row>
      <xdr:rowOff>0</xdr:rowOff>
    </xdr:to>
    <xdr:pic>
      <xdr:nvPicPr>
        <xdr:cNvPr id="2" name="Picture 2">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266700"/>
        </a:xfrm>
        <a:prstGeom prst="rect">
          <a:avLst/>
        </a:prstGeom>
        <a:noFill/>
        <a:ln w="9525">
          <a:noFill/>
          <a:miter lim="800000"/>
          <a:headEnd/>
          <a:tailEnd/>
        </a:ln>
      </xdr:spPr>
    </xdr:pic>
    <xdr:clientData/>
  </xdr:twoCellAnchor>
  <xdr:twoCellAnchor>
    <xdr:from>
      <xdr:col>0</xdr:col>
      <xdr:colOff>0</xdr:colOff>
      <xdr:row>0</xdr:row>
      <xdr:rowOff>200025</xdr:rowOff>
    </xdr:from>
    <xdr:to>
      <xdr:col>0</xdr:col>
      <xdr:colOff>0</xdr:colOff>
      <xdr:row>3</xdr:row>
      <xdr:rowOff>0</xdr:rowOff>
    </xdr:to>
    <xdr:pic>
      <xdr:nvPicPr>
        <xdr:cNvPr id="3" name="Picture 3">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26670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0</xdr:rowOff>
    </xdr:to>
    <xdr:pic>
      <xdr:nvPicPr>
        <xdr:cNvPr id="4" name="Picture 4">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26670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0</xdr:rowOff>
    </xdr:to>
    <xdr:pic>
      <xdr:nvPicPr>
        <xdr:cNvPr id="5" name="Picture 6">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26670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0</xdr:rowOff>
    </xdr:to>
    <xdr:pic>
      <xdr:nvPicPr>
        <xdr:cNvPr id="6" name="Picture 7">
          <a:extLst>
            <a:ext uri="{FF2B5EF4-FFF2-40B4-BE49-F238E27FC236}">
              <a16:creationId xmlns:a16="http://schemas.microsoft.com/office/drawing/2014/main" id="{00000000-0008-0000-0500-00000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26670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15</xdr:col>
      <xdr:colOff>0</xdr:colOff>
      <xdr:row>0</xdr:row>
      <xdr:rowOff>190500</xdr:rowOff>
    </xdr:from>
    <xdr:to>
      <xdr:col>15</xdr:col>
      <xdr:colOff>0</xdr:colOff>
      <xdr:row>2</xdr:row>
      <xdr:rowOff>0</xdr:rowOff>
    </xdr:to>
    <xdr:pic>
      <xdr:nvPicPr>
        <xdr:cNvPr id="2" name="Picture 1">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200025</xdr:rowOff>
    </xdr:from>
    <xdr:to>
      <xdr:col>15</xdr:col>
      <xdr:colOff>0</xdr:colOff>
      <xdr:row>2</xdr:row>
      <xdr:rowOff>0</xdr:rowOff>
    </xdr:to>
    <xdr:pic>
      <xdr:nvPicPr>
        <xdr:cNvPr id="3" name="Picture 2">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4" name="Picture 3">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5" name="Picture 5">
          <a:extLst>
            <a:ext uri="{FF2B5EF4-FFF2-40B4-BE49-F238E27FC236}">
              <a16:creationId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123825</xdr:rowOff>
    </xdr:from>
    <xdr:to>
      <xdr:col>15</xdr:col>
      <xdr:colOff>0</xdr:colOff>
      <xdr:row>2</xdr:row>
      <xdr:rowOff>0</xdr:rowOff>
    </xdr:to>
    <xdr:pic>
      <xdr:nvPicPr>
        <xdr:cNvPr id="6" name="Picture 6">
          <a:extLst>
            <a:ext uri="{FF2B5EF4-FFF2-40B4-BE49-F238E27FC236}">
              <a16:creationId xmlns:a16="http://schemas.microsoft.com/office/drawing/2014/main" id="{00000000-0008-0000-0700-00000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23825"/>
          <a:ext cx="0" cy="142875"/>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7" name="Picture 13">
          <a:extLst>
            <a:ext uri="{FF2B5EF4-FFF2-40B4-BE49-F238E27FC236}">
              <a16:creationId xmlns:a16="http://schemas.microsoft.com/office/drawing/2014/main" id="{00000000-0008-0000-0700-000007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200025</xdr:rowOff>
    </xdr:from>
    <xdr:to>
      <xdr:col>15</xdr:col>
      <xdr:colOff>0</xdr:colOff>
      <xdr:row>2</xdr:row>
      <xdr:rowOff>0</xdr:rowOff>
    </xdr:to>
    <xdr:pic>
      <xdr:nvPicPr>
        <xdr:cNvPr id="8" name="Picture 14">
          <a:extLst>
            <a:ext uri="{FF2B5EF4-FFF2-40B4-BE49-F238E27FC236}">
              <a16:creationId xmlns:a16="http://schemas.microsoft.com/office/drawing/2014/main" id="{00000000-0008-0000-0700-000008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9" name="Picture 15">
          <a:extLst>
            <a:ext uri="{FF2B5EF4-FFF2-40B4-BE49-F238E27FC236}">
              <a16:creationId xmlns:a16="http://schemas.microsoft.com/office/drawing/2014/main" id="{00000000-0008-0000-0700-000009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0" name="Picture 16">
          <a:extLst>
            <a:ext uri="{FF2B5EF4-FFF2-40B4-BE49-F238E27FC236}">
              <a16:creationId xmlns:a16="http://schemas.microsoft.com/office/drawing/2014/main" id="{00000000-0008-0000-0700-00000A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123825</xdr:rowOff>
    </xdr:from>
    <xdr:to>
      <xdr:col>15</xdr:col>
      <xdr:colOff>0</xdr:colOff>
      <xdr:row>2</xdr:row>
      <xdr:rowOff>0</xdr:rowOff>
    </xdr:to>
    <xdr:pic>
      <xdr:nvPicPr>
        <xdr:cNvPr id="11" name="Picture 17">
          <a:extLst>
            <a:ext uri="{FF2B5EF4-FFF2-40B4-BE49-F238E27FC236}">
              <a16:creationId xmlns:a16="http://schemas.microsoft.com/office/drawing/2014/main" id="{00000000-0008-0000-0700-00000B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23825"/>
          <a:ext cx="0" cy="142875"/>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2" name="Picture 18">
          <a:extLst>
            <a:ext uri="{FF2B5EF4-FFF2-40B4-BE49-F238E27FC236}">
              <a16:creationId xmlns:a16="http://schemas.microsoft.com/office/drawing/2014/main" id="{00000000-0008-0000-0700-00000C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200025</xdr:rowOff>
    </xdr:from>
    <xdr:to>
      <xdr:col>15</xdr:col>
      <xdr:colOff>0</xdr:colOff>
      <xdr:row>2</xdr:row>
      <xdr:rowOff>0</xdr:rowOff>
    </xdr:to>
    <xdr:pic>
      <xdr:nvPicPr>
        <xdr:cNvPr id="13" name="Picture 19">
          <a:extLst>
            <a:ext uri="{FF2B5EF4-FFF2-40B4-BE49-F238E27FC236}">
              <a16:creationId xmlns:a16="http://schemas.microsoft.com/office/drawing/2014/main" id="{00000000-0008-0000-0700-00000D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4" name="Picture 20">
          <a:extLst>
            <a:ext uri="{FF2B5EF4-FFF2-40B4-BE49-F238E27FC236}">
              <a16:creationId xmlns:a16="http://schemas.microsoft.com/office/drawing/2014/main" id="{00000000-0008-0000-0700-00000E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5" name="Picture 21">
          <a:extLst>
            <a:ext uri="{FF2B5EF4-FFF2-40B4-BE49-F238E27FC236}">
              <a16:creationId xmlns:a16="http://schemas.microsoft.com/office/drawing/2014/main" id="{00000000-0008-0000-0700-00000F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123825</xdr:rowOff>
    </xdr:from>
    <xdr:to>
      <xdr:col>15</xdr:col>
      <xdr:colOff>0</xdr:colOff>
      <xdr:row>2</xdr:row>
      <xdr:rowOff>0</xdr:rowOff>
    </xdr:to>
    <xdr:pic>
      <xdr:nvPicPr>
        <xdr:cNvPr id="16" name="Picture 22">
          <a:extLst>
            <a:ext uri="{FF2B5EF4-FFF2-40B4-BE49-F238E27FC236}">
              <a16:creationId xmlns:a16="http://schemas.microsoft.com/office/drawing/2014/main" id="{00000000-0008-0000-0700-000010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23825"/>
          <a:ext cx="0" cy="142875"/>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15</xdr:col>
      <xdr:colOff>0</xdr:colOff>
      <xdr:row>0</xdr:row>
      <xdr:rowOff>190500</xdr:rowOff>
    </xdr:from>
    <xdr:to>
      <xdr:col>15</xdr:col>
      <xdr:colOff>0</xdr:colOff>
      <xdr:row>2</xdr:row>
      <xdr:rowOff>0</xdr:rowOff>
    </xdr:to>
    <xdr:pic>
      <xdr:nvPicPr>
        <xdr:cNvPr id="2" name="Picture 1">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200025</xdr:rowOff>
    </xdr:from>
    <xdr:to>
      <xdr:col>15</xdr:col>
      <xdr:colOff>0</xdr:colOff>
      <xdr:row>2</xdr:row>
      <xdr:rowOff>0</xdr:rowOff>
    </xdr:to>
    <xdr:pic>
      <xdr:nvPicPr>
        <xdr:cNvPr id="3" name="Picture 2">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4" name="Picture 3">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5" name="Picture 5">
          <a:extLst>
            <a:ext uri="{FF2B5EF4-FFF2-40B4-BE49-F238E27FC236}">
              <a16:creationId xmlns:a16="http://schemas.microsoft.com/office/drawing/2014/main" id="{00000000-0008-0000-0800-00000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123825</xdr:rowOff>
    </xdr:from>
    <xdr:to>
      <xdr:col>15</xdr:col>
      <xdr:colOff>0</xdr:colOff>
      <xdr:row>2</xdr:row>
      <xdr:rowOff>0</xdr:rowOff>
    </xdr:to>
    <xdr:pic>
      <xdr:nvPicPr>
        <xdr:cNvPr id="6" name="Picture 6">
          <a:extLst>
            <a:ext uri="{FF2B5EF4-FFF2-40B4-BE49-F238E27FC236}">
              <a16:creationId xmlns:a16="http://schemas.microsoft.com/office/drawing/2014/main" id="{00000000-0008-0000-0800-00000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23825"/>
          <a:ext cx="0" cy="142875"/>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7" name="Picture 13">
          <a:extLst>
            <a:ext uri="{FF2B5EF4-FFF2-40B4-BE49-F238E27FC236}">
              <a16:creationId xmlns:a16="http://schemas.microsoft.com/office/drawing/2014/main" id="{00000000-0008-0000-0800-000007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200025</xdr:rowOff>
    </xdr:from>
    <xdr:to>
      <xdr:col>15</xdr:col>
      <xdr:colOff>0</xdr:colOff>
      <xdr:row>2</xdr:row>
      <xdr:rowOff>0</xdr:rowOff>
    </xdr:to>
    <xdr:pic>
      <xdr:nvPicPr>
        <xdr:cNvPr id="8" name="Picture 14">
          <a:extLst>
            <a:ext uri="{FF2B5EF4-FFF2-40B4-BE49-F238E27FC236}">
              <a16:creationId xmlns:a16="http://schemas.microsoft.com/office/drawing/2014/main" id="{00000000-0008-0000-0800-000008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9" name="Picture 15">
          <a:extLst>
            <a:ext uri="{FF2B5EF4-FFF2-40B4-BE49-F238E27FC236}">
              <a16:creationId xmlns:a16="http://schemas.microsoft.com/office/drawing/2014/main" id="{00000000-0008-0000-0800-000009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0" name="Picture 16">
          <a:extLst>
            <a:ext uri="{FF2B5EF4-FFF2-40B4-BE49-F238E27FC236}">
              <a16:creationId xmlns:a16="http://schemas.microsoft.com/office/drawing/2014/main" id="{00000000-0008-0000-0800-00000A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123825</xdr:rowOff>
    </xdr:from>
    <xdr:to>
      <xdr:col>15</xdr:col>
      <xdr:colOff>0</xdr:colOff>
      <xdr:row>2</xdr:row>
      <xdr:rowOff>0</xdr:rowOff>
    </xdr:to>
    <xdr:pic>
      <xdr:nvPicPr>
        <xdr:cNvPr id="11" name="Picture 17">
          <a:extLst>
            <a:ext uri="{FF2B5EF4-FFF2-40B4-BE49-F238E27FC236}">
              <a16:creationId xmlns:a16="http://schemas.microsoft.com/office/drawing/2014/main" id="{00000000-0008-0000-0800-00000B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23825"/>
          <a:ext cx="0" cy="142875"/>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2" name="Picture 18">
          <a:extLst>
            <a:ext uri="{FF2B5EF4-FFF2-40B4-BE49-F238E27FC236}">
              <a16:creationId xmlns:a16="http://schemas.microsoft.com/office/drawing/2014/main" id="{00000000-0008-0000-0800-00000C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200025</xdr:rowOff>
    </xdr:from>
    <xdr:to>
      <xdr:col>15</xdr:col>
      <xdr:colOff>0</xdr:colOff>
      <xdr:row>2</xdr:row>
      <xdr:rowOff>0</xdr:rowOff>
    </xdr:to>
    <xdr:pic>
      <xdr:nvPicPr>
        <xdr:cNvPr id="13" name="Picture 19">
          <a:extLst>
            <a:ext uri="{FF2B5EF4-FFF2-40B4-BE49-F238E27FC236}">
              <a16:creationId xmlns:a16="http://schemas.microsoft.com/office/drawing/2014/main" id="{00000000-0008-0000-0800-00000D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4" name="Picture 20">
          <a:extLst>
            <a:ext uri="{FF2B5EF4-FFF2-40B4-BE49-F238E27FC236}">
              <a16:creationId xmlns:a16="http://schemas.microsoft.com/office/drawing/2014/main" id="{00000000-0008-0000-0800-00000E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5" name="Picture 21">
          <a:extLst>
            <a:ext uri="{FF2B5EF4-FFF2-40B4-BE49-F238E27FC236}">
              <a16:creationId xmlns:a16="http://schemas.microsoft.com/office/drawing/2014/main" id="{00000000-0008-0000-0800-00000F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123825</xdr:rowOff>
    </xdr:from>
    <xdr:to>
      <xdr:col>15</xdr:col>
      <xdr:colOff>0</xdr:colOff>
      <xdr:row>2</xdr:row>
      <xdr:rowOff>0</xdr:rowOff>
    </xdr:to>
    <xdr:pic>
      <xdr:nvPicPr>
        <xdr:cNvPr id="16" name="Picture 22">
          <a:extLst>
            <a:ext uri="{FF2B5EF4-FFF2-40B4-BE49-F238E27FC236}">
              <a16:creationId xmlns:a16="http://schemas.microsoft.com/office/drawing/2014/main" id="{00000000-0008-0000-0800-000010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23825"/>
          <a:ext cx="0" cy="142875"/>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15</xdr:col>
      <xdr:colOff>0</xdr:colOff>
      <xdr:row>0</xdr:row>
      <xdr:rowOff>190500</xdr:rowOff>
    </xdr:from>
    <xdr:to>
      <xdr:col>15</xdr:col>
      <xdr:colOff>0</xdr:colOff>
      <xdr:row>2</xdr:row>
      <xdr:rowOff>0</xdr:rowOff>
    </xdr:to>
    <xdr:pic>
      <xdr:nvPicPr>
        <xdr:cNvPr id="2" name="Picture 1">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10900" y="180975"/>
          <a:ext cx="0" cy="209550"/>
        </a:xfrm>
        <a:prstGeom prst="rect">
          <a:avLst/>
        </a:prstGeom>
        <a:noFill/>
        <a:ln w="9525">
          <a:noFill/>
          <a:miter lim="800000"/>
          <a:headEnd/>
          <a:tailEnd/>
        </a:ln>
      </xdr:spPr>
    </xdr:pic>
    <xdr:clientData/>
  </xdr:twoCellAnchor>
  <xdr:twoCellAnchor>
    <xdr:from>
      <xdr:col>15</xdr:col>
      <xdr:colOff>0</xdr:colOff>
      <xdr:row>0</xdr:row>
      <xdr:rowOff>200025</xdr:rowOff>
    </xdr:from>
    <xdr:to>
      <xdr:col>15</xdr:col>
      <xdr:colOff>0</xdr:colOff>
      <xdr:row>2</xdr:row>
      <xdr:rowOff>0</xdr:rowOff>
    </xdr:to>
    <xdr:pic>
      <xdr:nvPicPr>
        <xdr:cNvPr id="3" name="Picture 2">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10900" y="180975"/>
          <a:ext cx="0" cy="2095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4" name="Picture 3">
          <a:extLst>
            <a:ext uri="{FF2B5EF4-FFF2-40B4-BE49-F238E27FC236}">
              <a16:creationId xmlns:a16="http://schemas.microsoft.com/office/drawing/2014/main" id="{00000000-0008-0000-09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10900" y="180975"/>
          <a:ext cx="0" cy="2095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5" name="Picture 5">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10900" y="180975"/>
          <a:ext cx="0" cy="209550"/>
        </a:xfrm>
        <a:prstGeom prst="rect">
          <a:avLst/>
        </a:prstGeom>
        <a:noFill/>
        <a:ln w="9525">
          <a:noFill/>
          <a:miter lim="800000"/>
          <a:headEnd/>
          <a:tailEnd/>
        </a:ln>
      </xdr:spPr>
    </xdr:pic>
    <xdr:clientData/>
  </xdr:twoCellAnchor>
  <xdr:twoCellAnchor>
    <xdr:from>
      <xdr:col>15</xdr:col>
      <xdr:colOff>0</xdr:colOff>
      <xdr:row>0</xdr:row>
      <xdr:rowOff>123825</xdr:rowOff>
    </xdr:from>
    <xdr:to>
      <xdr:col>15</xdr:col>
      <xdr:colOff>0</xdr:colOff>
      <xdr:row>2</xdr:row>
      <xdr:rowOff>0</xdr:rowOff>
    </xdr:to>
    <xdr:pic>
      <xdr:nvPicPr>
        <xdr:cNvPr id="6" name="Picture 6">
          <a:extLst>
            <a:ext uri="{FF2B5EF4-FFF2-40B4-BE49-F238E27FC236}">
              <a16:creationId xmlns:a16="http://schemas.microsoft.com/office/drawing/2014/main" id="{00000000-0008-0000-0900-00000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10900" y="123825"/>
          <a:ext cx="0" cy="26670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7" name="Picture 13">
          <a:extLst>
            <a:ext uri="{FF2B5EF4-FFF2-40B4-BE49-F238E27FC236}">
              <a16:creationId xmlns:a16="http://schemas.microsoft.com/office/drawing/2014/main" id="{00000000-0008-0000-0900-000007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10900" y="180975"/>
          <a:ext cx="0" cy="209550"/>
        </a:xfrm>
        <a:prstGeom prst="rect">
          <a:avLst/>
        </a:prstGeom>
        <a:noFill/>
        <a:ln w="9525">
          <a:noFill/>
          <a:miter lim="800000"/>
          <a:headEnd/>
          <a:tailEnd/>
        </a:ln>
      </xdr:spPr>
    </xdr:pic>
    <xdr:clientData/>
  </xdr:twoCellAnchor>
  <xdr:twoCellAnchor>
    <xdr:from>
      <xdr:col>15</xdr:col>
      <xdr:colOff>0</xdr:colOff>
      <xdr:row>0</xdr:row>
      <xdr:rowOff>200025</xdr:rowOff>
    </xdr:from>
    <xdr:to>
      <xdr:col>15</xdr:col>
      <xdr:colOff>0</xdr:colOff>
      <xdr:row>2</xdr:row>
      <xdr:rowOff>0</xdr:rowOff>
    </xdr:to>
    <xdr:pic>
      <xdr:nvPicPr>
        <xdr:cNvPr id="8" name="Picture 14">
          <a:extLst>
            <a:ext uri="{FF2B5EF4-FFF2-40B4-BE49-F238E27FC236}">
              <a16:creationId xmlns:a16="http://schemas.microsoft.com/office/drawing/2014/main" id="{00000000-0008-0000-0900-000008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10900" y="180975"/>
          <a:ext cx="0" cy="2095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9" name="Picture 15">
          <a:extLst>
            <a:ext uri="{FF2B5EF4-FFF2-40B4-BE49-F238E27FC236}">
              <a16:creationId xmlns:a16="http://schemas.microsoft.com/office/drawing/2014/main" id="{00000000-0008-0000-0900-000009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10900" y="180975"/>
          <a:ext cx="0" cy="2095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0" name="Picture 16">
          <a:extLst>
            <a:ext uri="{FF2B5EF4-FFF2-40B4-BE49-F238E27FC236}">
              <a16:creationId xmlns:a16="http://schemas.microsoft.com/office/drawing/2014/main" id="{00000000-0008-0000-0900-00000A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10900" y="180975"/>
          <a:ext cx="0" cy="209550"/>
        </a:xfrm>
        <a:prstGeom prst="rect">
          <a:avLst/>
        </a:prstGeom>
        <a:noFill/>
        <a:ln w="9525">
          <a:noFill/>
          <a:miter lim="800000"/>
          <a:headEnd/>
          <a:tailEnd/>
        </a:ln>
      </xdr:spPr>
    </xdr:pic>
    <xdr:clientData/>
  </xdr:twoCellAnchor>
  <xdr:twoCellAnchor>
    <xdr:from>
      <xdr:col>15</xdr:col>
      <xdr:colOff>0</xdr:colOff>
      <xdr:row>0</xdr:row>
      <xdr:rowOff>123825</xdr:rowOff>
    </xdr:from>
    <xdr:to>
      <xdr:col>15</xdr:col>
      <xdr:colOff>0</xdr:colOff>
      <xdr:row>2</xdr:row>
      <xdr:rowOff>0</xdr:rowOff>
    </xdr:to>
    <xdr:pic>
      <xdr:nvPicPr>
        <xdr:cNvPr id="11" name="Picture 17">
          <a:extLst>
            <a:ext uri="{FF2B5EF4-FFF2-40B4-BE49-F238E27FC236}">
              <a16:creationId xmlns:a16="http://schemas.microsoft.com/office/drawing/2014/main" id="{00000000-0008-0000-0900-00000B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10900" y="123825"/>
          <a:ext cx="0" cy="26670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2" name="Picture 18">
          <a:extLst>
            <a:ext uri="{FF2B5EF4-FFF2-40B4-BE49-F238E27FC236}">
              <a16:creationId xmlns:a16="http://schemas.microsoft.com/office/drawing/2014/main" id="{00000000-0008-0000-0900-00000C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10900" y="180975"/>
          <a:ext cx="0" cy="209550"/>
        </a:xfrm>
        <a:prstGeom prst="rect">
          <a:avLst/>
        </a:prstGeom>
        <a:noFill/>
        <a:ln w="9525">
          <a:noFill/>
          <a:miter lim="800000"/>
          <a:headEnd/>
          <a:tailEnd/>
        </a:ln>
      </xdr:spPr>
    </xdr:pic>
    <xdr:clientData/>
  </xdr:twoCellAnchor>
  <xdr:twoCellAnchor>
    <xdr:from>
      <xdr:col>15</xdr:col>
      <xdr:colOff>0</xdr:colOff>
      <xdr:row>0</xdr:row>
      <xdr:rowOff>200025</xdr:rowOff>
    </xdr:from>
    <xdr:to>
      <xdr:col>15</xdr:col>
      <xdr:colOff>0</xdr:colOff>
      <xdr:row>2</xdr:row>
      <xdr:rowOff>0</xdr:rowOff>
    </xdr:to>
    <xdr:pic>
      <xdr:nvPicPr>
        <xdr:cNvPr id="13" name="Picture 19">
          <a:extLst>
            <a:ext uri="{FF2B5EF4-FFF2-40B4-BE49-F238E27FC236}">
              <a16:creationId xmlns:a16="http://schemas.microsoft.com/office/drawing/2014/main" id="{00000000-0008-0000-0900-00000D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10900" y="180975"/>
          <a:ext cx="0" cy="2095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4" name="Picture 20">
          <a:extLst>
            <a:ext uri="{FF2B5EF4-FFF2-40B4-BE49-F238E27FC236}">
              <a16:creationId xmlns:a16="http://schemas.microsoft.com/office/drawing/2014/main" id="{00000000-0008-0000-0900-00000E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10900" y="180975"/>
          <a:ext cx="0" cy="2095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5" name="Picture 21">
          <a:extLst>
            <a:ext uri="{FF2B5EF4-FFF2-40B4-BE49-F238E27FC236}">
              <a16:creationId xmlns:a16="http://schemas.microsoft.com/office/drawing/2014/main" id="{00000000-0008-0000-0900-00000F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10900" y="180975"/>
          <a:ext cx="0" cy="209550"/>
        </a:xfrm>
        <a:prstGeom prst="rect">
          <a:avLst/>
        </a:prstGeom>
        <a:noFill/>
        <a:ln w="9525">
          <a:noFill/>
          <a:miter lim="800000"/>
          <a:headEnd/>
          <a:tailEnd/>
        </a:ln>
      </xdr:spPr>
    </xdr:pic>
    <xdr:clientData/>
  </xdr:twoCellAnchor>
  <xdr:twoCellAnchor>
    <xdr:from>
      <xdr:col>15</xdr:col>
      <xdr:colOff>0</xdr:colOff>
      <xdr:row>0</xdr:row>
      <xdr:rowOff>123825</xdr:rowOff>
    </xdr:from>
    <xdr:to>
      <xdr:col>15</xdr:col>
      <xdr:colOff>0</xdr:colOff>
      <xdr:row>2</xdr:row>
      <xdr:rowOff>0</xdr:rowOff>
    </xdr:to>
    <xdr:pic>
      <xdr:nvPicPr>
        <xdr:cNvPr id="16" name="Picture 22">
          <a:extLst>
            <a:ext uri="{FF2B5EF4-FFF2-40B4-BE49-F238E27FC236}">
              <a16:creationId xmlns:a16="http://schemas.microsoft.com/office/drawing/2014/main" id="{00000000-0008-0000-0900-000010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10900" y="123825"/>
          <a:ext cx="0" cy="2667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5" Type="http://schemas.openxmlformats.org/officeDocument/2006/relationships/image" Target="../media/image1.emf"/><Relationship Id="rId4" Type="http://schemas.openxmlformats.org/officeDocument/2006/relationships/oleObject" Target="../embeddings/oleObject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B1:J14"/>
  <sheetViews>
    <sheetView showGridLines="0" tabSelected="1" topLeftCell="B1" zoomScale="113" zoomScaleNormal="85" workbookViewId="0">
      <selection activeCell="B2" sqref="B2:J2"/>
    </sheetView>
  </sheetViews>
  <sheetFormatPr baseColWidth="10" defaultColWidth="11.42578125" defaultRowHeight="12.75" x14ac:dyDescent="0.2"/>
  <cols>
    <col min="1" max="1" width="11.42578125" style="154"/>
    <col min="2" max="2" width="14.28515625" style="154" customWidth="1"/>
    <col min="3" max="3" width="21.85546875" style="154" bestFit="1" customWidth="1"/>
    <col min="4" max="4" width="19.140625" style="154" customWidth="1"/>
    <col min="5" max="5" width="3" style="154" customWidth="1"/>
    <col min="6" max="6" width="19.140625" style="154" customWidth="1"/>
    <col min="7" max="7" width="3" style="154" customWidth="1"/>
    <col min="8" max="8" width="19.140625" style="154" customWidth="1"/>
    <col min="9" max="9" width="3" style="154" customWidth="1"/>
    <col min="10" max="10" width="19.140625" style="154" customWidth="1"/>
    <col min="11" max="16384" width="11.42578125" style="154"/>
  </cols>
  <sheetData>
    <row r="1" spans="2:10" x14ac:dyDescent="0.2">
      <c r="B1" s="534"/>
      <c r="C1" s="534"/>
      <c r="D1" s="534"/>
      <c r="E1" s="534"/>
      <c r="F1" s="534"/>
      <c r="G1" s="534"/>
      <c r="H1" s="534"/>
      <c r="I1" s="534"/>
      <c r="J1" s="534"/>
    </row>
    <row r="2" spans="2:10" ht="24.95" customHeight="1" x14ac:dyDescent="0.2">
      <c r="B2" s="706" t="s">
        <v>244</v>
      </c>
      <c r="C2" s="706"/>
      <c r="D2" s="706"/>
      <c r="E2" s="706"/>
      <c r="F2" s="706"/>
      <c r="G2" s="706"/>
      <c r="H2" s="706"/>
      <c r="I2" s="706"/>
      <c r="J2" s="706"/>
    </row>
    <row r="3" spans="2:10" ht="18" customHeight="1" x14ac:dyDescent="0.2">
      <c r="B3" s="707" t="s">
        <v>62</v>
      </c>
      <c r="C3" s="707"/>
      <c r="D3" s="707"/>
      <c r="E3" s="707"/>
      <c r="F3" s="707"/>
      <c r="G3" s="707"/>
      <c r="H3" s="707"/>
      <c r="I3" s="707"/>
      <c r="J3" s="707"/>
    </row>
    <row r="4" spans="2:10" ht="21" customHeight="1" x14ac:dyDescent="0.25">
      <c r="B4" s="362"/>
      <c r="C4" s="362"/>
      <c r="D4" s="702" t="s">
        <v>55</v>
      </c>
      <c r="F4" s="702" t="s">
        <v>56</v>
      </c>
      <c r="H4" s="702" t="s">
        <v>57</v>
      </c>
      <c r="J4" s="702" t="s">
        <v>147</v>
      </c>
    </row>
    <row r="5" spans="2:10" ht="15.75" thickBot="1" x14ac:dyDescent="0.3">
      <c r="B5" s="363"/>
      <c r="C5" s="363"/>
      <c r="D5" s="364" t="s">
        <v>240</v>
      </c>
      <c r="F5" s="364" t="s">
        <v>240</v>
      </c>
      <c r="H5" s="365" t="s">
        <v>240</v>
      </c>
      <c r="J5" s="364" t="s">
        <v>240</v>
      </c>
    </row>
    <row r="6" spans="2:10" ht="12.75" customHeight="1" x14ac:dyDescent="0.2">
      <c r="B6" s="704" t="s">
        <v>176</v>
      </c>
      <c r="C6" s="366" t="s">
        <v>58</v>
      </c>
      <c r="D6" s="369">
        <v>9.9591295231143073E-2</v>
      </c>
      <c r="E6" s="367"/>
      <c r="F6" s="530">
        <v>0.11973794571253515</v>
      </c>
      <c r="G6" s="367"/>
      <c r="H6" s="530">
        <v>7.3241753019025024E-2</v>
      </c>
      <c r="I6" s="367"/>
      <c r="J6" s="530">
        <v>2.6615420311870919E-2</v>
      </c>
    </row>
    <row r="7" spans="2:10" x14ac:dyDescent="0.2">
      <c r="B7" s="704"/>
      <c r="C7" s="368" t="s">
        <v>78</v>
      </c>
      <c r="D7" s="369">
        <v>4.8219917808335344E-2</v>
      </c>
      <c r="E7" s="341"/>
      <c r="F7" s="345">
        <v>5.5767712590284901E-2</v>
      </c>
      <c r="G7" s="341"/>
      <c r="H7" s="370">
        <v>-4.9581060845367397E-2</v>
      </c>
      <c r="I7" s="341"/>
      <c r="J7" s="345"/>
    </row>
    <row r="8" spans="2:10" x14ac:dyDescent="0.2">
      <c r="B8" s="704"/>
      <c r="C8" s="371" t="s">
        <v>12</v>
      </c>
      <c r="D8" s="370">
        <v>0.17448467184866345</v>
      </c>
      <c r="E8" s="341"/>
      <c r="F8" s="370">
        <v>0.22830258134965931</v>
      </c>
      <c r="G8" s="341"/>
      <c r="H8" s="345">
        <v>0.31097533473152206</v>
      </c>
      <c r="I8" s="341"/>
      <c r="J8" s="345"/>
    </row>
    <row r="9" spans="2:10" ht="13.5" thickBot="1" x14ac:dyDescent="0.25">
      <c r="B9" s="372"/>
      <c r="C9" s="373"/>
      <c r="D9" s="374"/>
      <c r="E9" s="341"/>
      <c r="F9" s="374"/>
      <c r="G9" s="341"/>
      <c r="H9" s="374"/>
      <c r="I9" s="341"/>
      <c r="J9" s="342"/>
    </row>
    <row r="10" spans="2:10" ht="12.75" customHeight="1" x14ac:dyDescent="0.2">
      <c r="B10" s="703" t="s">
        <v>175</v>
      </c>
      <c r="C10" s="375" t="s">
        <v>58</v>
      </c>
      <c r="D10" s="369">
        <v>5.8645951819873421E-2</v>
      </c>
      <c r="E10" s="376"/>
      <c r="F10" s="369">
        <v>7.800191750035812E-2</v>
      </c>
      <c r="G10" s="376"/>
      <c r="H10" s="369">
        <v>3.1922333787507196E-2</v>
      </c>
      <c r="I10" s="341"/>
      <c r="J10" s="343"/>
    </row>
    <row r="11" spans="2:10" x14ac:dyDescent="0.2">
      <c r="B11" s="704"/>
      <c r="C11" s="371" t="str">
        <f>+C7</f>
        <v>Mexico &amp; Central America</v>
      </c>
      <c r="D11" s="377">
        <v>8.3442661011186026E-3</v>
      </c>
      <c r="E11" s="341"/>
      <c r="F11" s="377">
        <v>1.6308870566899225E-2</v>
      </c>
      <c r="G11" s="341"/>
      <c r="H11" s="377">
        <v>-9.0714834731622007E-2</v>
      </c>
      <c r="I11" s="341"/>
      <c r="J11" s="344"/>
    </row>
    <row r="12" spans="2:10" ht="13.5" thickBot="1" x14ac:dyDescent="0.25">
      <c r="B12" s="705"/>
      <c r="C12" s="378" t="s">
        <v>12</v>
      </c>
      <c r="D12" s="381">
        <v>0.1321307576941646</v>
      </c>
      <c r="E12" s="379"/>
      <c r="F12" s="380">
        <v>0.18273169913858633</v>
      </c>
      <c r="G12" s="341"/>
      <c r="H12" s="381">
        <v>0.27281209754742042</v>
      </c>
      <c r="I12" s="379"/>
      <c r="J12" s="380"/>
    </row>
    <row r="13" spans="2:10" x14ac:dyDescent="0.2">
      <c r="G13" s="382"/>
    </row>
    <row r="14" spans="2:10" ht="12.75" customHeight="1" x14ac:dyDescent="0.2">
      <c r="C14" s="156" t="s">
        <v>59</v>
      </c>
      <c r="F14" s="278"/>
    </row>
  </sheetData>
  <mergeCells count="4">
    <mergeCell ref="B10:B12"/>
    <mergeCell ref="B2:J2"/>
    <mergeCell ref="B6:B8"/>
    <mergeCell ref="B3:J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49"/>
  <sheetViews>
    <sheetView showGridLines="0" workbookViewId="0">
      <selection activeCell="G19" sqref="G19"/>
    </sheetView>
  </sheetViews>
  <sheetFormatPr baseColWidth="10" defaultColWidth="9.85546875" defaultRowHeight="11.1" customHeight="1" x14ac:dyDescent="0.2"/>
  <cols>
    <col min="1" max="1" width="32.42578125" style="204" customWidth="1"/>
    <col min="2" max="2" width="1.7109375" style="207" customWidth="1"/>
    <col min="3" max="3" width="11.28515625" style="205" customWidth="1"/>
    <col min="4" max="4" width="13.140625" style="205" customWidth="1"/>
    <col min="5" max="7" width="11.28515625" style="205" customWidth="1"/>
    <col min="8" max="8" width="2.7109375" style="205" customWidth="1"/>
    <col min="9" max="10" width="11.28515625" style="205" customWidth="1"/>
    <col min="11" max="13" width="11.28515625" style="207" customWidth="1"/>
    <col min="14" max="14" width="3" style="207" customWidth="1"/>
    <col min="15" max="15" width="10.5703125" style="207" customWidth="1"/>
    <col min="16" max="16" width="13.5703125" style="197" customWidth="1"/>
    <col min="17" max="16384" width="9.85546875" style="197"/>
  </cols>
  <sheetData>
    <row r="1" spans="1:18" ht="14.25" customHeight="1" x14ac:dyDescent="0.2">
      <c r="A1" s="755" t="s">
        <v>101</v>
      </c>
      <c r="B1" s="755"/>
      <c r="C1" s="755"/>
      <c r="D1" s="755"/>
      <c r="E1" s="755"/>
      <c r="F1" s="755"/>
      <c r="G1" s="755"/>
      <c r="H1" s="755"/>
      <c r="I1" s="755"/>
      <c r="J1" s="755"/>
      <c r="K1" s="755"/>
      <c r="L1" s="755"/>
      <c r="M1" s="755"/>
      <c r="N1" s="755"/>
      <c r="O1" s="755"/>
      <c r="P1" s="196"/>
      <c r="Q1" s="196"/>
      <c r="R1" s="196"/>
    </row>
    <row r="2" spans="1:18" ht="16.5" customHeight="1" x14ac:dyDescent="0.2">
      <c r="A2" s="755" t="s">
        <v>113</v>
      </c>
      <c r="B2" s="755"/>
      <c r="C2" s="755"/>
      <c r="D2" s="755"/>
      <c r="E2" s="755"/>
      <c r="F2" s="755"/>
      <c r="G2" s="755"/>
      <c r="H2" s="755"/>
      <c r="I2" s="755"/>
      <c r="J2" s="755"/>
      <c r="K2" s="755"/>
      <c r="L2" s="755"/>
      <c r="M2" s="755"/>
      <c r="N2" s="755"/>
      <c r="O2" s="755"/>
      <c r="P2" s="198"/>
      <c r="Q2" s="198"/>
      <c r="R2" s="198"/>
    </row>
    <row r="3" spans="1:18" ht="10.5" customHeight="1" x14ac:dyDescent="0.2">
      <c r="A3" s="199"/>
      <c r="B3" s="200"/>
      <c r="C3" s="201"/>
      <c r="D3" s="201"/>
      <c r="E3" s="201"/>
      <c r="F3" s="201"/>
      <c r="G3" s="201"/>
      <c r="H3" s="201"/>
      <c r="I3" s="201"/>
      <c r="J3" s="201"/>
      <c r="K3" s="202"/>
      <c r="L3" s="202"/>
      <c r="M3" s="202"/>
      <c r="N3" s="202"/>
      <c r="O3" s="203"/>
    </row>
    <row r="4" spans="1:18" ht="23.25" customHeight="1" thickBot="1" x14ac:dyDescent="0.25">
      <c r="A4" s="756" t="s">
        <v>66</v>
      </c>
      <c r="B4" s="756"/>
      <c r="C4" s="756"/>
      <c r="D4" s="756"/>
      <c r="E4" s="756"/>
      <c r="F4" s="756"/>
      <c r="G4" s="756"/>
      <c r="H4" s="756"/>
      <c r="I4" s="756"/>
      <c r="J4" s="756"/>
      <c r="K4" s="756"/>
      <c r="L4" s="756"/>
      <c r="M4" s="756"/>
      <c r="N4" s="756"/>
      <c r="O4" s="756"/>
    </row>
    <row r="5" spans="1:18" ht="15" customHeight="1" x14ac:dyDescent="0.2">
      <c r="B5" s="205"/>
      <c r="C5" s="753" t="s">
        <v>53</v>
      </c>
      <c r="D5" s="753"/>
      <c r="E5" s="753"/>
      <c r="F5" s="753"/>
      <c r="G5" s="753"/>
      <c r="H5" s="206"/>
      <c r="I5" s="753" t="s">
        <v>83</v>
      </c>
      <c r="J5" s="753"/>
      <c r="K5" s="753"/>
      <c r="L5" s="753"/>
      <c r="M5" s="753"/>
      <c r="O5" s="208" t="s">
        <v>75</v>
      </c>
    </row>
    <row r="6" spans="1:18" ht="15" customHeight="1" x14ac:dyDescent="0.2">
      <c r="A6" s="209"/>
      <c r="B6" s="210"/>
      <c r="C6" s="211" t="s">
        <v>63</v>
      </c>
      <c r="D6" s="211" t="s">
        <v>73</v>
      </c>
      <c r="E6" s="211" t="s">
        <v>74</v>
      </c>
      <c r="F6" s="211" t="s">
        <v>64</v>
      </c>
      <c r="G6" s="211" t="s">
        <v>65</v>
      </c>
      <c r="H6" s="212"/>
      <c r="I6" s="211" t="s">
        <v>63</v>
      </c>
      <c r="J6" s="211" t="s">
        <v>73</v>
      </c>
      <c r="K6" s="211" t="s">
        <v>74</v>
      </c>
      <c r="L6" s="211" t="s">
        <v>64</v>
      </c>
      <c r="M6" s="211" t="s">
        <v>65</v>
      </c>
      <c r="N6" s="213"/>
      <c r="O6" s="214" t="s">
        <v>80</v>
      </c>
      <c r="P6" s="213"/>
      <c r="Q6" s="215"/>
      <c r="R6" s="215"/>
    </row>
    <row r="7" spans="1:18" ht="15" customHeight="1" x14ac:dyDescent="0.2">
      <c r="A7" s="216" t="s">
        <v>183</v>
      </c>
      <c r="B7" s="210"/>
      <c r="C7" s="217">
        <v>1348.7874795286134</v>
      </c>
      <c r="D7" s="217">
        <v>102.94644582571998</v>
      </c>
      <c r="E7" s="217">
        <v>279.00265227466207</v>
      </c>
      <c r="F7" s="217">
        <v>119.46996694924093</v>
      </c>
      <c r="G7" s="217">
        <v>1850.2065445782364</v>
      </c>
      <c r="H7" s="218"/>
      <c r="I7" s="217">
        <v>1345.9936250446062</v>
      </c>
      <c r="J7" s="217">
        <v>98.369324605468051</v>
      </c>
      <c r="K7" s="217">
        <v>289.28269844361887</v>
      </c>
      <c r="L7" s="217">
        <v>111.31731108283299</v>
      </c>
      <c r="M7" s="217">
        <v>1844.9629591765261</v>
      </c>
      <c r="N7" s="219"/>
      <c r="O7" s="220">
        <v>2.8421087673493606E-3</v>
      </c>
      <c r="P7" s="213"/>
      <c r="Q7" s="213"/>
      <c r="R7" s="221"/>
    </row>
    <row r="8" spans="1:18" ht="15" customHeight="1" x14ac:dyDescent="0.2">
      <c r="A8" s="216" t="s">
        <v>184</v>
      </c>
      <c r="B8" s="210"/>
      <c r="C8" s="217">
        <v>182.4451296019995</v>
      </c>
      <c r="D8" s="217">
        <v>11.073881403545537</v>
      </c>
      <c r="E8" s="217">
        <v>0.62352272730000002</v>
      </c>
      <c r="F8" s="217">
        <v>20.606453537057085</v>
      </c>
      <c r="G8" s="217">
        <v>214.74898726990213</v>
      </c>
      <c r="H8" s="218"/>
      <c r="I8" s="217">
        <v>142.76398875339703</v>
      </c>
      <c r="J8" s="217">
        <v>10.466978845332001</v>
      </c>
      <c r="K8" s="217">
        <v>0.61412972379999997</v>
      </c>
      <c r="L8" s="217">
        <v>19.110860696570015</v>
      </c>
      <c r="M8" s="217">
        <v>172.95595801909906</v>
      </c>
      <c r="N8" s="219"/>
      <c r="O8" s="220">
        <v>0.24163971990018407</v>
      </c>
      <c r="P8" s="213"/>
      <c r="Q8" s="213"/>
      <c r="R8" s="221"/>
    </row>
    <row r="9" spans="1:18" ht="15" customHeight="1" x14ac:dyDescent="0.2">
      <c r="A9" s="222" t="s">
        <v>185</v>
      </c>
      <c r="B9" s="210"/>
      <c r="C9" s="223">
        <v>1531.2326091306129</v>
      </c>
      <c r="D9" s="223">
        <v>114.02032722926552</v>
      </c>
      <c r="E9" s="223">
        <v>279.62617500196205</v>
      </c>
      <c r="F9" s="223">
        <v>140.07642048629802</v>
      </c>
      <c r="G9" s="223">
        <v>2064.9555318481384</v>
      </c>
      <c r="H9" s="218"/>
      <c r="I9" s="223">
        <v>1488.7576137980031</v>
      </c>
      <c r="J9" s="223">
        <v>108.83630345080005</v>
      </c>
      <c r="K9" s="223">
        <v>289.89682816741885</v>
      </c>
      <c r="L9" s="223">
        <v>130.42817177940299</v>
      </c>
      <c r="M9" s="223">
        <v>2017.918917195625</v>
      </c>
      <c r="N9" s="219"/>
      <c r="O9" s="224">
        <v>2.3309467120652183E-2</v>
      </c>
      <c r="P9" s="213"/>
      <c r="Q9" s="213"/>
      <c r="R9" s="221"/>
    </row>
    <row r="10" spans="1:18" ht="15" customHeight="1" x14ac:dyDescent="0.2">
      <c r="A10" s="216" t="s">
        <v>165</v>
      </c>
      <c r="B10" s="225"/>
      <c r="C10" s="217">
        <v>207.63263895840572</v>
      </c>
      <c r="D10" s="217">
        <v>26.649514448966563</v>
      </c>
      <c r="E10" s="217">
        <v>19.639867220228119</v>
      </c>
      <c r="F10" s="217">
        <v>17.51671652906278</v>
      </c>
      <c r="G10" s="217">
        <v>271.43873715666319</v>
      </c>
      <c r="H10" s="218"/>
      <c r="I10" s="217">
        <v>199.71164529589367</v>
      </c>
      <c r="J10" s="217">
        <v>24.444750049377006</v>
      </c>
      <c r="K10" s="217">
        <v>18.603379860361041</v>
      </c>
      <c r="L10" s="217">
        <v>22.281928215773021</v>
      </c>
      <c r="M10" s="217">
        <v>265.04170342140475</v>
      </c>
      <c r="N10" s="219"/>
      <c r="O10" s="220">
        <v>2.4135951635835262E-2</v>
      </c>
      <c r="P10" s="213"/>
      <c r="Q10" s="213"/>
      <c r="R10" s="221"/>
    </row>
    <row r="11" spans="1:18" ht="15" customHeight="1" x14ac:dyDescent="0.2">
      <c r="A11" s="216" t="s">
        <v>188</v>
      </c>
      <c r="B11" s="225"/>
      <c r="C11" s="217" t="s">
        <v>189</v>
      </c>
      <c r="D11" s="217" t="s">
        <v>189</v>
      </c>
      <c r="E11" s="217" t="s">
        <v>189</v>
      </c>
      <c r="F11" s="217" t="s">
        <v>189</v>
      </c>
      <c r="G11" s="217" t="s">
        <v>189</v>
      </c>
      <c r="H11" s="218"/>
      <c r="I11" s="217">
        <v>54.565427422863245</v>
      </c>
      <c r="J11" s="217">
        <v>6.8127151236039989</v>
      </c>
      <c r="K11" s="217">
        <v>0.53861743435500031</v>
      </c>
      <c r="L11" s="217">
        <v>2.3281162662081569</v>
      </c>
      <c r="M11" s="217">
        <v>64.244876247030405</v>
      </c>
      <c r="N11" s="219"/>
      <c r="O11" s="220" t="s">
        <v>190</v>
      </c>
      <c r="P11" s="213"/>
      <c r="Q11" s="213"/>
      <c r="R11" s="221"/>
    </row>
    <row r="12" spans="1:18" ht="15" customHeight="1" x14ac:dyDescent="0.2">
      <c r="A12" s="216" t="s">
        <v>191</v>
      </c>
      <c r="B12" s="225"/>
      <c r="C12" s="217">
        <v>688.8329893959999</v>
      </c>
      <c r="D12" s="217">
        <v>46.879093447999935</v>
      </c>
      <c r="E12" s="217">
        <v>7.6118083319999901</v>
      </c>
      <c r="F12" s="217">
        <v>44.098083190999965</v>
      </c>
      <c r="G12" s="217">
        <v>787.42197436699985</v>
      </c>
      <c r="H12" s="218"/>
      <c r="I12" s="217">
        <v>680.4278690049</v>
      </c>
      <c r="J12" s="217">
        <v>40.753374594693398</v>
      </c>
      <c r="K12" s="217">
        <v>6.5574906254065963</v>
      </c>
      <c r="L12" s="217">
        <v>37.321826043000016</v>
      </c>
      <c r="M12" s="217">
        <v>765.0605602679999</v>
      </c>
      <c r="N12" s="219"/>
      <c r="O12" s="220">
        <v>2.9228292844120318E-2</v>
      </c>
      <c r="P12" s="213"/>
      <c r="Q12" s="213"/>
      <c r="R12" s="221"/>
    </row>
    <row r="13" spans="1:18" ht="15" customHeight="1" x14ac:dyDescent="0.2">
      <c r="A13" s="216" t="s">
        <v>186</v>
      </c>
      <c r="B13" s="225"/>
      <c r="C13" s="217">
        <v>140.87414949984108</v>
      </c>
      <c r="D13" s="217">
        <v>17.365952824910146</v>
      </c>
      <c r="E13" s="217">
        <v>4.6798262159600101</v>
      </c>
      <c r="F13" s="217">
        <v>12.374268302895594</v>
      </c>
      <c r="G13" s="217">
        <v>175.29419684360684</v>
      </c>
      <c r="H13" s="218"/>
      <c r="I13" s="217">
        <v>166.20757707342699</v>
      </c>
      <c r="J13" s="217">
        <v>20.416248996705722</v>
      </c>
      <c r="K13" s="217">
        <v>3.7272423059400035</v>
      </c>
      <c r="L13" s="217">
        <v>15.57097857725226</v>
      </c>
      <c r="M13" s="217">
        <v>205.92204695332495</v>
      </c>
      <c r="N13" s="219"/>
      <c r="O13" s="220">
        <v>-0.14873516732601411</v>
      </c>
      <c r="P13" s="213"/>
      <c r="Q13" s="213"/>
      <c r="R13" s="221"/>
    </row>
    <row r="14" spans="1:18" ht="15" customHeight="1" x14ac:dyDescent="0.2">
      <c r="A14" s="216" t="s">
        <v>187</v>
      </c>
      <c r="B14" s="225"/>
      <c r="C14" s="217">
        <v>20.784635148441673</v>
      </c>
      <c r="D14" s="217">
        <v>1.5717934128490405</v>
      </c>
      <c r="E14" s="217">
        <v>0</v>
      </c>
      <c r="F14" s="217">
        <v>0.33054269166699418</v>
      </c>
      <c r="G14" s="217">
        <v>22.686971252957708</v>
      </c>
      <c r="H14" s="218"/>
      <c r="I14" s="217" t="s">
        <v>189</v>
      </c>
      <c r="J14" s="217" t="s">
        <v>189</v>
      </c>
      <c r="K14" s="217" t="s">
        <v>189</v>
      </c>
      <c r="L14" s="217" t="s">
        <v>189</v>
      </c>
      <c r="M14" s="217" t="s">
        <v>189</v>
      </c>
      <c r="N14" s="219"/>
      <c r="O14" s="220" t="s">
        <v>192</v>
      </c>
      <c r="P14" s="213"/>
      <c r="Q14" s="213"/>
      <c r="R14" s="221"/>
    </row>
    <row r="15" spans="1:18" ht="15" customHeight="1" x14ac:dyDescent="0.2">
      <c r="A15" s="222" t="s">
        <v>12</v>
      </c>
      <c r="B15" s="210"/>
      <c r="C15" s="223">
        <v>1058.1244130026882</v>
      </c>
      <c r="D15" s="223">
        <v>92.466354134725691</v>
      </c>
      <c r="E15" s="223">
        <v>31.931501768188117</v>
      </c>
      <c r="F15" s="223">
        <v>74.319610714625341</v>
      </c>
      <c r="G15" s="223">
        <v>1256.8418796202275</v>
      </c>
      <c r="H15" s="218"/>
      <c r="I15" s="223">
        <v>1100.912518797084</v>
      </c>
      <c r="J15" s="223">
        <v>92.42708876438013</v>
      </c>
      <c r="K15" s="223">
        <v>29.426730226062642</v>
      </c>
      <c r="L15" s="223">
        <v>77.502849102233455</v>
      </c>
      <c r="M15" s="223">
        <v>1300.26918688976</v>
      </c>
      <c r="N15" s="219"/>
      <c r="O15" s="224">
        <v>-3.3398705212272617E-2</v>
      </c>
      <c r="P15" s="213"/>
      <c r="Q15" s="213"/>
      <c r="R15" s="221"/>
    </row>
    <row r="16" spans="1:18" ht="15" customHeight="1" thickBot="1" x14ac:dyDescent="0.25">
      <c r="A16" s="226" t="s">
        <v>67</v>
      </c>
      <c r="B16" s="226"/>
      <c r="C16" s="227">
        <v>2589.3570221333011</v>
      </c>
      <c r="D16" s="227">
        <v>206.48668136399121</v>
      </c>
      <c r="E16" s="227">
        <v>311.55767677015018</v>
      </c>
      <c r="F16" s="227">
        <v>214.39603120092335</v>
      </c>
      <c r="G16" s="227">
        <v>3321.7974114683657</v>
      </c>
      <c r="H16" s="227"/>
      <c r="I16" s="227">
        <v>2589.6701325950871</v>
      </c>
      <c r="J16" s="227">
        <v>201.26339221518018</v>
      </c>
      <c r="K16" s="227">
        <v>319.32355839348151</v>
      </c>
      <c r="L16" s="227">
        <v>207.93102088163644</v>
      </c>
      <c r="M16" s="227">
        <v>3318.188104085385</v>
      </c>
      <c r="N16" s="227"/>
      <c r="O16" s="228">
        <v>1.0877344109987419E-3</v>
      </c>
      <c r="P16" s="213"/>
      <c r="Q16" s="213"/>
      <c r="R16" s="221"/>
    </row>
    <row r="17" spans="1:18" ht="6" customHeight="1" x14ac:dyDescent="0.2">
      <c r="A17" s="229"/>
      <c r="B17" s="229"/>
      <c r="C17" s="230"/>
      <c r="D17" s="230"/>
      <c r="E17" s="230"/>
      <c r="F17" s="230"/>
      <c r="G17" s="230"/>
      <c r="H17" s="230"/>
      <c r="I17" s="230"/>
      <c r="J17" s="230"/>
      <c r="K17" s="230"/>
      <c r="L17" s="230"/>
      <c r="M17" s="230"/>
      <c r="N17" s="230"/>
      <c r="O17" s="231"/>
      <c r="P17" s="213"/>
      <c r="Q17" s="213"/>
      <c r="R17" s="221"/>
    </row>
    <row r="18" spans="1:18" ht="15" customHeight="1" x14ac:dyDescent="0.2">
      <c r="A18" s="188" t="s">
        <v>81</v>
      </c>
      <c r="B18" s="229"/>
      <c r="C18" s="230"/>
      <c r="D18" s="230"/>
      <c r="E18" s="230"/>
      <c r="F18" s="230"/>
      <c r="G18" s="230"/>
      <c r="H18" s="230"/>
      <c r="I18" s="230"/>
      <c r="J18" s="230"/>
      <c r="K18" s="230"/>
      <c r="L18" s="230"/>
      <c r="M18" s="230"/>
      <c r="N18" s="230"/>
      <c r="O18" s="231"/>
      <c r="P18" s="213"/>
      <c r="Q18" s="213"/>
      <c r="R18" s="221"/>
    </row>
    <row r="19" spans="1:18" ht="15" customHeight="1" x14ac:dyDescent="0.2">
      <c r="A19" s="188" t="s">
        <v>82</v>
      </c>
      <c r="B19" s="229"/>
      <c r="C19" s="230"/>
      <c r="D19" s="230"/>
      <c r="E19" s="230"/>
      <c r="F19" s="230"/>
      <c r="G19" s="230"/>
      <c r="H19" s="230"/>
      <c r="I19" s="230"/>
      <c r="J19" s="230"/>
      <c r="K19" s="230"/>
      <c r="L19" s="230"/>
      <c r="M19" s="230"/>
      <c r="N19" s="230"/>
      <c r="O19" s="231"/>
      <c r="P19" s="213"/>
      <c r="Q19" s="213"/>
      <c r="R19" s="221"/>
    </row>
    <row r="20" spans="1:18" ht="17.25" customHeight="1" x14ac:dyDescent="0.2"/>
    <row r="21" spans="1:18" ht="23.25" customHeight="1" thickBot="1" x14ac:dyDescent="0.25">
      <c r="A21" s="756" t="s">
        <v>68</v>
      </c>
      <c r="B21" s="756"/>
      <c r="C21" s="756"/>
      <c r="D21" s="756"/>
      <c r="E21" s="756"/>
      <c r="F21" s="756"/>
      <c r="G21" s="756"/>
      <c r="H21" s="756"/>
      <c r="I21" s="756"/>
      <c r="J21" s="756"/>
      <c r="K21" s="756"/>
      <c r="L21" s="756"/>
      <c r="M21" s="756"/>
      <c r="N21" s="756"/>
      <c r="O21" s="756"/>
    </row>
    <row r="22" spans="1:18" ht="15" customHeight="1" x14ac:dyDescent="0.2">
      <c r="B22" s="205"/>
      <c r="C22" s="753" t="str">
        <f>+C5</f>
        <v>FY 2018</v>
      </c>
      <c r="D22" s="753"/>
      <c r="E22" s="753"/>
      <c r="F22" s="753"/>
      <c r="G22" s="753"/>
      <c r="H22" s="206"/>
      <c r="I22" s="753" t="s">
        <v>83</v>
      </c>
      <c r="J22" s="753"/>
      <c r="K22" s="753"/>
      <c r="L22" s="753"/>
      <c r="M22" s="753"/>
      <c r="O22" s="208" t="s">
        <v>75</v>
      </c>
    </row>
    <row r="23" spans="1:18" ht="15" customHeight="1" x14ac:dyDescent="0.2">
      <c r="A23" s="209"/>
      <c r="B23" s="210"/>
      <c r="C23" s="211" t="s">
        <v>63</v>
      </c>
      <c r="D23" s="754" t="s">
        <v>73</v>
      </c>
      <c r="E23" s="754"/>
      <c r="F23" s="211" t="s">
        <v>64</v>
      </c>
      <c r="G23" s="211" t="s">
        <v>65</v>
      </c>
      <c r="H23" s="212"/>
      <c r="I23" s="211" t="s">
        <v>63</v>
      </c>
      <c r="J23" s="754" t="s">
        <v>73</v>
      </c>
      <c r="K23" s="754"/>
      <c r="L23" s="211" t="s">
        <v>64</v>
      </c>
      <c r="M23" s="211" t="s">
        <v>65</v>
      </c>
      <c r="N23" s="213"/>
      <c r="O23" s="214" t="s">
        <v>80</v>
      </c>
      <c r="P23" s="213"/>
      <c r="Q23" s="215"/>
      <c r="R23" s="215"/>
    </row>
    <row r="24" spans="1:18" ht="15" customHeight="1" x14ac:dyDescent="0.2">
      <c r="A24" s="216" t="str">
        <f t="shared" ref="A24:A33" si="0">+A7</f>
        <v>Mexico</v>
      </c>
      <c r="B24" s="210"/>
      <c r="C24" s="217">
        <v>8015.0707722720435</v>
      </c>
      <c r="D24" s="746">
        <v>754.93891280206697</v>
      </c>
      <c r="E24" s="746"/>
      <c r="F24" s="217">
        <v>958.17056448243306</v>
      </c>
      <c r="G24" s="217">
        <v>9728.1802495565425</v>
      </c>
      <c r="H24" s="218"/>
      <c r="I24" s="217">
        <v>8122.6905241203658</v>
      </c>
      <c r="J24" s="746">
        <v>727.60572735697201</v>
      </c>
      <c r="K24" s="746"/>
      <c r="L24" s="217">
        <v>914.18496097966306</v>
      </c>
      <c r="M24" s="217">
        <v>9764.4812124569999</v>
      </c>
      <c r="N24" s="219"/>
      <c r="O24" s="220">
        <v>-3.7176540269385772E-3</v>
      </c>
      <c r="P24" s="213"/>
      <c r="Q24" s="213"/>
      <c r="R24" s="221"/>
    </row>
    <row r="25" spans="1:18" s="234" customFormat="1" ht="15" customHeight="1" x14ac:dyDescent="0.2">
      <c r="A25" s="216" t="str">
        <f t="shared" si="0"/>
        <v>Central America</v>
      </c>
      <c r="B25" s="210"/>
      <c r="C25" s="217">
        <v>1468.0899284513453</v>
      </c>
      <c r="D25" s="746">
        <v>63.786980622606372</v>
      </c>
      <c r="E25" s="746"/>
      <c r="F25" s="217">
        <v>247.40932983520372</v>
      </c>
      <c r="G25" s="217">
        <v>1779.2862389091551</v>
      </c>
      <c r="H25" s="218"/>
      <c r="I25" s="217">
        <v>1158.79813209338</v>
      </c>
      <c r="J25" s="746">
        <v>61.033320000475996</v>
      </c>
      <c r="K25" s="746"/>
      <c r="L25" s="217">
        <v>247.35081099086455</v>
      </c>
      <c r="M25" s="217">
        <v>1467.1822630847205</v>
      </c>
      <c r="N25" s="219"/>
      <c r="O25" s="220">
        <v>0.21272338391567147</v>
      </c>
      <c r="P25" s="232"/>
      <c r="Q25" s="232"/>
      <c r="R25" s="233"/>
    </row>
    <row r="26" spans="1:18" ht="15" customHeight="1" x14ac:dyDescent="0.2">
      <c r="A26" s="222" t="str">
        <f t="shared" si="0"/>
        <v>Mexico and Central America</v>
      </c>
      <c r="B26" s="210"/>
      <c r="C26" s="223">
        <v>9483.1607007233888</v>
      </c>
      <c r="D26" s="752">
        <v>818.72589342467336</v>
      </c>
      <c r="E26" s="752"/>
      <c r="F26" s="223">
        <v>1205.5798943176369</v>
      </c>
      <c r="G26" s="223">
        <v>11507.466488465698</v>
      </c>
      <c r="H26" s="218"/>
      <c r="I26" s="223">
        <v>9281.4886562137453</v>
      </c>
      <c r="J26" s="752">
        <v>788.63904735744802</v>
      </c>
      <c r="K26" s="752"/>
      <c r="L26" s="223">
        <v>1161.5357719705275</v>
      </c>
      <c r="M26" s="223">
        <v>11231.663475541722</v>
      </c>
      <c r="N26" s="219"/>
      <c r="O26" s="224">
        <v>2.4555847272718756E-2</v>
      </c>
      <c r="P26" s="213"/>
      <c r="Q26" s="213"/>
      <c r="R26" s="221"/>
    </row>
    <row r="27" spans="1:18" ht="15" customHeight="1" x14ac:dyDescent="0.2">
      <c r="A27" s="216" t="str">
        <f t="shared" si="0"/>
        <v>Colombia</v>
      </c>
      <c r="B27" s="225"/>
      <c r="C27" s="217">
        <v>1505.2928943262718</v>
      </c>
      <c r="D27" s="746">
        <v>361.34009865782963</v>
      </c>
      <c r="E27" s="746"/>
      <c r="F27" s="217">
        <v>193.66657719518182</v>
      </c>
      <c r="G27" s="217">
        <v>2060.2995701792834</v>
      </c>
      <c r="H27" s="218"/>
      <c r="I27" s="217">
        <v>1511.4707780259032</v>
      </c>
      <c r="J27" s="746">
        <v>312.54385534147599</v>
      </c>
      <c r="K27" s="746"/>
      <c r="L27" s="217">
        <v>222.51353563262069</v>
      </c>
      <c r="M27" s="217">
        <v>2046.5281689999999</v>
      </c>
      <c r="N27" s="219"/>
      <c r="O27" s="220">
        <v>6.7291530055082482E-3</v>
      </c>
      <c r="P27" s="213"/>
      <c r="Q27" s="213"/>
      <c r="R27" s="221"/>
    </row>
    <row r="28" spans="1:18" ht="15" customHeight="1" x14ac:dyDescent="0.2">
      <c r="A28" s="216" t="str">
        <f t="shared" si="0"/>
        <v>Venezuela</v>
      </c>
      <c r="B28" s="225"/>
      <c r="C28" s="217" t="s">
        <v>190</v>
      </c>
      <c r="D28" s="746" t="s">
        <v>190</v>
      </c>
      <c r="E28" s="746"/>
      <c r="F28" s="217" t="s">
        <v>190</v>
      </c>
      <c r="G28" s="217" t="s">
        <v>190</v>
      </c>
      <c r="H28" s="218"/>
      <c r="I28" s="217">
        <v>358.31320892731287</v>
      </c>
      <c r="J28" s="746">
        <v>61.530612429593688</v>
      </c>
      <c r="K28" s="746">
        <v>0</v>
      </c>
      <c r="L28" s="217">
        <v>21.180118985202522</v>
      </c>
      <c r="M28" s="217">
        <v>441.02394034210909</v>
      </c>
      <c r="N28" s="219"/>
      <c r="O28" s="220" t="s">
        <v>190</v>
      </c>
      <c r="P28" s="213"/>
      <c r="Q28" s="213"/>
      <c r="R28" s="221"/>
    </row>
    <row r="29" spans="1:18" ht="15" customHeight="1" x14ac:dyDescent="0.2">
      <c r="A29" s="216" t="str">
        <f t="shared" si="0"/>
        <v>Brazil</v>
      </c>
      <c r="B29" s="225"/>
      <c r="C29" s="217">
        <v>4237.3321092429933</v>
      </c>
      <c r="D29" s="746">
        <v>405.23775467800004</v>
      </c>
      <c r="E29" s="746"/>
      <c r="F29" s="217">
        <v>482.87107327199993</v>
      </c>
      <c r="G29" s="217">
        <v>5125.4409371929933</v>
      </c>
      <c r="H29" s="218"/>
      <c r="I29" s="217">
        <v>4079.5626904449991</v>
      </c>
      <c r="J29" s="746">
        <v>358.40651248500001</v>
      </c>
      <c r="K29" s="746">
        <v>0</v>
      </c>
      <c r="L29" s="217">
        <v>419.65341389500009</v>
      </c>
      <c r="M29" s="217">
        <v>4857.6226168249996</v>
      </c>
      <c r="N29" s="219"/>
      <c r="O29" s="220">
        <v>5.5133620187037602E-2</v>
      </c>
      <c r="P29" s="213"/>
      <c r="Q29" s="213"/>
      <c r="R29" s="221"/>
    </row>
    <row r="30" spans="1:18" ht="15" customHeight="1" x14ac:dyDescent="0.2">
      <c r="A30" s="216" t="str">
        <f t="shared" si="0"/>
        <v>Argentina</v>
      </c>
      <c r="B30" s="225"/>
      <c r="C30" s="217">
        <v>737.96831200000008</v>
      </c>
      <c r="D30" s="746">
        <v>97.255323000000004</v>
      </c>
      <c r="E30" s="746"/>
      <c r="F30" s="217">
        <v>84.848060999999987</v>
      </c>
      <c r="G30" s="217">
        <v>920.07169600000009</v>
      </c>
      <c r="H30" s="218"/>
      <c r="I30" s="217">
        <v>813.9030439999998</v>
      </c>
      <c r="J30" s="746">
        <v>105.025109</v>
      </c>
      <c r="K30" s="746">
        <v>0</v>
      </c>
      <c r="L30" s="217">
        <v>101.02075099999999</v>
      </c>
      <c r="M30" s="217">
        <v>1019.9489039999999</v>
      </c>
      <c r="N30" s="219"/>
      <c r="O30" s="220">
        <v>-9.792373677573929E-2</v>
      </c>
      <c r="P30" s="213"/>
      <c r="Q30" s="213"/>
      <c r="R30" s="221"/>
    </row>
    <row r="31" spans="1:18" ht="15" customHeight="1" x14ac:dyDescent="0.2">
      <c r="A31" s="216" t="str">
        <f t="shared" si="0"/>
        <v>Uruguay</v>
      </c>
      <c r="B31" s="225"/>
      <c r="C31" s="217">
        <v>103.92189478553362</v>
      </c>
      <c r="D31" s="746">
        <v>7.2678708040477549</v>
      </c>
      <c r="E31" s="746"/>
      <c r="F31" s="217">
        <v>1.2092929322553125</v>
      </c>
      <c r="G31" s="217">
        <v>112.39905852183669</v>
      </c>
      <c r="H31" s="218"/>
      <c r="I31" s="217" t="s">
        <v>190</v>
      </c>
      <c r="J31" s="746" t="s">
        <v>190</v>
      </c>
      <c r="K31" s="746">
        <v>0</v>
      </c>
      <c r="L31" s="217" t="s">
        <v>190</v>
      </c>
      <c r="M31" s="217" t="s">
        <v>190</v>
      </c>
      <c r="N31" s="219"/>
      <c r="O31" s="220" t="s">
        <v>192</v>
      </c>
      <c r="P31" s="213"/>
      <c r="Q31" s="213"/>
      <c r="R31" s="221"/>
    </row>
    <row r="32" spans="1:18" ht="15" customHeight="1" x14ac:dyDescent="0.2">
      <c r="A32" s="222" t="str">
        <f t="shared" si="0"/>
        <v>South America</v>
      </c>
      <c r="B32" s="210"/>
      <c r="C32" s="223">
        <v>6584.515210354798</v>
      </c>
      <c r="D32" s="752">
        <v>871.10104713987744</v>
      </c>
      <c r="E32" s="752"/>
      <c r="F32" s="223">
        <v>762.59500439943702</v>
      </c>
      <c r="G32" s="223">
        <v>8218.2112618941137</v>
      </c>
      <c r="H32" s="218"/>
      <c r="I32" s="223">
        <v>6763.2497213982151</v>
      </c>
      <c r="J32" s="752">
        <v>837.50608925606969</v>
      </c>
      <c r="K32" s="752"/>
      <c r="L32" s="223">
        <v>764.3678195128233</v>
      </c>
      <c r="M32" s="223">
        <v>8365.1236301671088</v>
      </c>
      <c r="N32" s="219"/>
      <c r="O32" s="224">
        <v>-1.7562486194846572E-2</v>
      </c>
      <c r="P32" s="213"/>
      <c r="Q32" s="213"/>
      <c r="R32" s="221"/>
    </row>
    <row r="33" spans="1:18" ht="15" customHeight="1" thickBot="1" x14ac:dyDescent="0.25">
      <c r="A33" s="226" t="str">
        <f t="shared" si="0"/>
        <v>TOTAL</v>
      </c>
      <c r="B33" s="226"/>
      <c r="C33" s="227">
        <v>16067.675911078186</v>
      </c>
      <c r="D33" s="751">
        <v>1689.8269405645508</v>
      </c>
      <c r="E33" s="751"/>
      <c r="F33" s="227">
        <v>1968.174898717074</v>
      </c>
      <c r="G33" s="227">
        <v>19725.677750359813</v>
      </c>
      <c r="H33" s="227"/>
      <c r="I33" s="227">
        <v>16044.73837761196</v>
      </c>
      <c r="J33" s="751">
        <v>1626.1451366135177</v>
      </c>
      <c r="K33" s="751"/>
      <c r="L33" s="227">
        <v>1925.9035914833507</v>
      </c>
      <c r="M33" s="227">
        <v>19596.78710570883</v>
      </c>
      <c r="N33" s="227"/>
      <c r="O33" s="228">
        <v>6.5771314428084704E-3</v>
      </c>
      <c r="P33" s="213"/>
      <c r="Q33" s="213"/>
      <c r="R33" s="221"/>
    </row>
    <row r="34" spans="1:18" ht="11.1" customHeight="1" x14ac:dyDescent="0.2">
      <c r="J34" s="746"/>
      <c r="K34" s="746"/>
    </row>
    <row r="35" spans="1:18" ht="24.95" customHeight="1" thickBot="1" x14ac:dyDescent="0.25">
      <c r="A35" s="235" t="s">
        <v>71</v>
      </c>
      <c r="B35" s="235"/>
      <c r="C35" s="235"/>
      <c r="D35" s="235"/>
      <c r="E35" s="235"/>
      <c r="F35" s="236"/>
      <c r="G35" s="236"/>
      <c r="H35" s="236"/>
      <c r="I35" s="236"/>
      <c r="J35" s="236"/>
      <c r="K35" s="236"/>
      <c r="L35" s="236"/>
      <c r="M35" s="236"/>
      <c r="N35" s="236"/>
      <c r="O35" s="236"/>
    </row>
    <row r="36" spans="1:18" ht="21" customHeight="1" x14ac:dyDescent="0.2">
      <c r="A36" s="237" t="s">
        <v>72</v>
      </c>
      <c r="C36" s="238" t="s">
        <v>53</v>
      </c>
      <c r="D36" s="238" t="s">
        <v>83</v>
      </c>
      <c r="E36" s="239" t="s">
        <v>80</v>
      </c>
    </row>
    <row r="37" spans="1:18" ht="15" customHeight="1" x14ac:dyDescent="0.2">
      <c r="A37" s="240" t="s">
        <v>183</v>
      </c>
      <c r="B37" s="197"/>
      <c r="C37" s="241">
        <v>84351.111834510011</v>
      </c>
      <c r="D37" s="241">
        <v>79850.157662330021</v>
      </c>
      <c r="E37" s="242">
        <v>5.6367505136478258E-2</v>
      </c>
    </row>
    <row r="38" spans="1:18" ht="15" customHeight="1" x14ac:dyDescent="0.2">
      <c r="A38" s="243" t="s">
        <v>184</v>
      </c>
      <c r="B38" s="197"/>
      <c r="C38" s="244">
        <v>15810.861153357651</v>
      </c>
      <c r="D38" s="244">
        <v>12792.54283444885</v>
      </c>
      <c r="E38" s="245">
        <v>0.23594357728322923</v>
      </c>
    </row>
    <row r="39" spans="1:18" ht="15" customHeight="1" x14ac:dyDescent="0.2">
      <c r="A39" s="240" t="s">
        <v>185</v>
      </c>
      <c r="B39" s="197"/>
      <c r="C39" s="241">
        <v>100161.97298786766</v>
      </c>
      <c r="D39" s="241">
        <v>92642.700496778867</v>
      </c>
      <c r="E39" s="242">
        <v>8.1164219639195734E-2</v>
      </c>
    </row>
    <row r="40" spans="1:18" ht="15" customHeight="1" x14ac:dyDescent="0.2">
      <c r="A40" s="240" t="s">
        <v>165</v>
      </c>
      <c r="B40" s="197"/>
      <c r="C40" s="241">
        <v>14579.806774769819</v>
      </c>
      <c r="D40" s="241">
        <v>14222.025790510837</v>
      </c>
      <c r="E40" s="242">
        <v>2.5156822911803323E-2</v>
      </c>
    </row>
    <row r="41" spans="1:18" ht="15" customHeight="1" x14ac:dyDescent="0.2">
      <c r="A41" s="240" t="s">
        <v>188</v>
      </c>
      <c r="B41" s="197"/>
      <c r="C41" s="241" t="s">
        <v>190</v>
      </c>
      <c r="D41" s="241">
        <v>4005.036601992063</v>
      </c>
      <c r="E41" s="242" t="s">
        <v>190</v>
      </c>
    </row>
    <row r="42" spans="1:18" ht="15" customHeight="1" x14ac:dyDescent="0.2">
      <c r="A42" s="240" t="s">
        <v>193</v>
      </c>
      <c r="B42" s="197"/>
      <c r="C42" s="241">
        <v>56522.72166554568</v>
      </c>
      <c r="D42" s="241">
        <v>58517.528229066033</v>
      </c>
      <c r="E42" s="242">
        <v>-3.4089043469363811E-2</v>
      </c>
    </row>
    <row r="43" spans="1:18" ht="15" customHeight="1" x14ac:dyDescent="0.2">
      <c r="A43" s="240" t="s">
        <v>186</v>
      </c>
      <c r="B43" s="197"/>
      <c r="C43" s="241">
        <v>9151.6606532383976</v>
      </c>
      <c r="D43" s="241">
        <v>13868.858601719921</v>
      </c>
      <c r="E43" s="242">
        <v>-0.34012877944379138</v>
      </c>
    </row>
    <row r="44" spans="1:18" ht="15" customHeight="1" x14ac:dyDescent="0.2">
      <c r="A44" s="240" t="s">
        <v>187</v>
      </c>
      <c r="B44" s="197"/>
      <c r="C44" s="241">
        <v>1925.4191070032612</v>
      </c>
      <c r="D44" s="241" t="s">
        <v>189</v>
      </c>
      <c r="E44" s="242" t="s">
        <v>189</v>
      </c>
    </row>
    <row r="45" spans="1:18" ht="15" customHeight="1" x14ac:dyDescent="0.2">
      <c r="A45" s="268" t="s">
        <v>12</v>
      </c>
      <c r="B45" s="197"/>
      <c r="C45" s="244">
        <v>82179.608200557152</v>
      </c>
      <c r="D45" s="244">
        <v>90613.449223288859</v>
      </c>
      <c r="E45" s="245">
        <v>-9.3074936392158691E-2</v>
      </c>
    </row>
    <row r="46" spans="1:18" ht="15" customHeight="1" thickBot="1" x14ac:dyDescent="0.25">
      <c r="A46" s="226" t="s">
        <v>65</v>
      </c>
      <c r="B46" s="226"/>
      <c r="C46" s="267">
        <v>182341.58118842481</v>
      </c>
      <c r="D46" s="267">
        <v>183256.14972006774</v>
      </c>
      <c r="E46" s="228">
        <v>-4.9906567012347747E-3</v>
      </c>
      <c r="F46" s="230"/>
    </row>
    <row r="48" spans="1:18" ht="15.75" customHeight="1" x14ac:dyDescent="0.2">
      <c r="A48" s="188" t="s">
        <v>84</v>
      </c>
    </row>
    <row r="49" spans="1:1" ht="15.75" customHeight="1" x14ac:dyDescent="0.2">
      <c r="A49" s="188" t="s">
        <v>85</v>
      </c>
    </row>
  </sheetData>
  <mergeCells count="31">
    <mergeCell ref="C22:G22"/>
    <mergeCell ref="I22:M22"/>
    <mergeCell ref="D23:E23"/>
    <mergeCell ref="J23:K23"/>
    <mergeCell ref="A1:O1"/>
    <mergeCell ref="A2:O2"/>
    <mergeCell ref="A4:O4"/>
    <mergeCell ref="C5:G5"/>
    <mergeCell ref="I5:M5"/>
    <mergeCell ref="A21:O21"/>
    <mergeCell ref="J25:K25"/>
    <mergeCell ref="D26:E26"/>
    <mergeCell ref="J26:K26"/>
    <mergeCell ref="D27:E27"/>
    <mergeCell ref="J27:K27"/>
    <mergeCell ref="J34:K34"/>
    <mergeCell ref="D24:E24"/>
    <mergeCell ref="D33:E33"/>
    <mergeCell ref="J24:K24"/>
    <mergeCell ref="J33:K33"/>
    <mergeCell ref="D31:E31"/>
    <mergeCell ref="J31:K31"/>
    <mergeCell ref="D32:E32"/>
    <mergeCell ref="J32:K32"/>
    <mergeCell ref="D28:E28"/>
    <mergeCell ref="J28:K28"/>
    <mergeCell ref="D29:E29"/>
    <mergeCell ref="J29:K29"/>
    <mergeCell ref="D30:E30"/>
    <mergeCell ref="J30:K30"/>
    <mergeCell ref="D25:E2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C3:Q40"/>
  <sheetViews>
    <sheetView showGridLines="0" zoomScale="123" workbookViewId="0">
      <selection activeCell="K1" sqref="K1:L1048576"/>
    </sheetView>
  </sheetViews>
  <sheetFormatPr baseColWidth="10" defaultColWidth="11.42578125" defaultRowHeight="12.75" x14ac:dyDescent="0.2"/>
  <cols>
    <col min="1" max="1" width="11.42578125" style="154"/>
    <col min="2" max="2" width="11.42578125" style="154" customWidth="1"/>
    <col min="3" max="3" width="26.5703125" style="154" customWidth="1"/>
    <col min="4" max="4" width="11.42578125" style="154"/>
    <col min="5" max="5" width="26.42578125" style="154" bestFit="1" customWidth="1"/>
    <col min="6" max="7" width="11.42578125" style="154"/>
    <col min="8" max="8" width="4.28515625" style="154" customWidth="1"/>
    <col min="9" max="9" width="16.140625" style="154" customWidth="1"/>
    <col min="10" max="10" width="11.42578125" style="154"/>
    <col min="11" max="11" width="33" style="154" bestFit="1" customWidth="1"/>
    <col min="12" max="16" width="11.42578125" style="154"/>
    <col min="17" max="17" width="16.85546875" style="154" customWidth="1"/>
    <col min="18" max="16384" width="11.42578125" style="154"/>
  </cols>
  <sheetData>
    <row r="3" spans="3:17" ht="24.95" customHeight="1" x14ac:dyDescent="0.2">
      <c r="C3" s="706" t="s">
        <v>243</v>
      </c>
      <c r="D3" s="706"/>
      <c r="E3" s="706"/>
      <c r="F3" s="706"/>
      <c r="G3" s="706"/>
      <c r="H3" s="706"/>
      <c r="I3" s="706"/>
      <c r="K3" s="708"/>
      <c r="L3" s="708"/>
      <c r="M3" s="708"/>
      <c r="N3" s="708"/>
      <c r="O3" s="708"/>
      <c r="P3" s="708"/>
      <c r="Q3" s="708"/>
    </row>
    <row r="4" spans="3:17" x14ac:dyDescent="0.2">
      <c r="C4" s="123"/>
      <c r="D4" s="119"/>
      <c r="E4" s="121"/>
      <c r="F4" s="121"/>
      <c r="G4" s="121"/>
      <c r="H4" s="121"/>
      <c r="I4" s="121"/>
      <c r="K4" s="684"/>
      <c r="L4" s="685"/>
      <c r="M4" s="686"/>
      <c r="N4" s="686"/>
      <c r="O4" s="686"/>
      <c r="P4" s="686"/>
      <c r="Q4" s="686"/>
    </row>
    <row r="5" spans="3:17" s="269" customFormat="1" ht="21" customHeight="1" x14ac:dyDescent="0.2">
      <c r="C5" s="124"/>
      <c r="D5" s="120"/>
      <c r="E5" s="710" t="s">
        <v>176</v>
      </c>
      <c r="F5" s="710"/>
      <c r="G5" s="710"/>
      <c r="H5" s="157"/>
      <c r="I5" s="587" t="s">
        <v>177</v>
      </c>
      <c r="K5" s="696"/>
      <c r="L5" s="696"/>
      <c r="M5" s="709"/>
      <c r="N5" s="709"/>
      <c r="O5" s="709"/>
      <c r="P5" s="696"/>
      <c r="Q5" s="689"/>
    </row>
    <row r="6" spans="3:17" x14ac:dyDescent="0.2">
      <c r="C6" s="158" t="s">
        <v>60</v>
      </c>
      <c r="D6" s="122"/>
      <c r="E6" s="398" t="s">
        <v>241</v>
      </c>
      <c r="F6" s="398" t="s">
        <v>242</v>
      </c>
      <c r="G6" s="531" t="s">
        <v>54</v>
      </c>
      <c r="H6" s="159"/>
      <c r="I6" s="400" t="s">
        <v>54</v>
      </c>
      <c r="K6" s="367"/>
      <c r="L6" s="367"/>
      <c r="M6" s="367"/>
      <c r="N6" s="367"/>
      <c r="O6" s="367"/>
      <c r="P6" s="367"/>
      <c r="Q6" s="367"/>
    </row>
    <row r="7" spans="3:17" ht="14.1" customHeight="1" x14ac:dyDescent="0.2">
      <c r="C7" s="641" t="s">
        <v>0</v>
      </c>
      <c r="D7" s="383"/>
      <c r="E7" s="397">
        <v>70156.790304248905</v>
      </c>
      <c r="F7" s="397">
        <v>63802.606121487508</v>
      </c>
      <c r="G7" s="532">
        <v>9.9591295231143073E-2</v>
      </c>
      <c r="H7" s="386"/>
      <c r="I7" s="532">
        <v>5.8645951819873421E-2</v>
      </c>
      <c r="K7" s="367"/>
      <c r="L7" s="367"/>
      <c r="M7" s="367"/>
      <c r="N7" s="367"/>
      <c r="O7" s="367"/>
      <c r="P7" s="367"/>
      <c r="Q7" s="367"/>
    </row>
    <row r="8" spans="3:17" ht="14.1" customHeight="1" x14ac:dyDescent="0.2">
      <c r="C8" s="394" t="s">
        <v>2</v>
      </c>
      <c r="D8" s="387"/>
      <c r="E8" s="397">
        <v>31832.333927450847</v>
      </c>
      <c r="F8" s="397">
        <v>28428.378308814594</v>
      </c>
      <c r="G8" s="532">
        <v>0.11973794571253515</v>
      </c>
      <c r="H8" s="386"/>
      <c r="I8" s="532">
        <v>7.800191750035812E-2</v>
      </c>
      <c r="K8" s="367"/>
      <c r="L8" s="367"/>
      <c r="M8" s="367"/>
      <c r="N8" s="367"/>
      <c r="O8" s="367"/>
      <c r="P8" s="367"/>
      <c r="Q8" s="367"/>
    </row>
    <row r="9" spans="3:17" ht="14.1" customHeight="1" x14ac:dyDescent="0.2">
      <c r="C9" s="394" t="s">
        <v>61</v>
      </c>
      <c r="D9" s="387"/>
      <c r="E9" s="397">
        <v>9247.7103537690764</v>
      </c>
      <c r="F9" s="397">
        <v>8616.6144093400217</v>
      </c>
      <c r="G9" s="532">
        <v>7.3241753019025024E-2</v>
      </c>
      <c r="H9" s="386"/>
      <c r="I9" s="532">
        <v>3.1922333787507196E-2</v>
      </c>
      <c r="K9" s="367"/>
      <c r="L9" s="367"/>
      <c r="M9" s="367"/>
      <c r="N9" s="367"/>
      <c r="O9" s="367"/>
      <c r="P9" s="367"/>
      <c r="Q9" s="367"/>
    </row>
    <row r="10" spans="3:17" ht="15.75" customHeight="1" thickBot="1" x14ac:dyDescent="0.25">
      <c r="C10" s="649" t="s">
        <v>226</v>
      </c>
      <c r="D10" s="643"/>
      <c r="E10" s="650">
        <v>13254.19272372279</v>
      </c>
      <c r="F10" s="651">
        <v>11943.572812869903</v>
      </c>
      <c r="G10" s="652">
        <v>0.10973432584934861</v>
      </c>
      <c r="H10" s="653"/>
      <c r="I10" s="654">
        <v>6.7164757641435591E-2</v>
      </c>
      <c r="K10" s="367"/>
      <c r="L10" s="367"/>
      <c r="M10" s="367"/>
      <c r="N10" s="367"/>
      <c r="O10" s="367"/>
      <c r="P10" s="367"/>
      <c r="Q10" s="367"/>
    </row>
    <row r="13" spans="3:17" ht="24.95" customHeight="1" x14ac:dyDescent="0.2">
      <c r="C13" s="706" t="s">
        <v>79</v>
      </c>
      <c r="D13" s="706"/>
      <c r="E13" s="706"/>
      <c r="F13" s="706"/>
      <c r="G13" s="706"/>
      <c r="H13" s="706"/>
      <c r="I13" s="706"/>
    </row>
    <row r="14" spans="3:17" x14ac:dyDescent="0.2">
      <c r="C14" s="123"/>
      <c r="D14" s="119"/>
      <c r="E14" s="121"/>
      <c r="F14" s="121"/>
      <c r="G14" s="121"/>
      <c r="H14" s="121"/>
      <c r="I14" s="121"/>
    </row>
    <row r="15" spans="3:17" s="269" customFormat="1" ht="21" customHeight="1" x14ac:dyDescent="0.2">
      <c r="C15" s="124"/>
      <c r="D15" s="120"/>
      <c r="E15" s="710" t="s">
        <v>176</v>
      </c>
      <c r="F15" s="710"/>
      <c r="G15" s="710"/>
      <c r="H15" s="157"/>
      <c r="I15" s="587" t="s">
        <v>177</v>
      </c>
    </row>
    <row r="16" spans="3:17" x14ac:dyDescent="0.2">
      <c r="C16" s="158" t="s">
        <v>60</v>
      </c>
      <c r="D16" s="122"/>
      <c r="E16" s="398" t="s">
        <v>241</v>
      </c>
      <c r="F16" s="398" t="s">
        <v>242</v>
      </c>
      <c r="G16" s="399" t="s">
        <v>54</v>
      </c>
      <c r="H16" s="159"/>
      <c r="I16" s="400" t="s">
        <v>54</v>
      </c>
    </row>
    <row r="17" spans="3:9" ht="14.1" customHeight="1" x14ac:dyDescent="0.2">
      <c r="C17" s="641" t="s">
        <v>0</v>
      </c>
      <c r="D17" s="383"/>
      <c r="E17" s="397">
        <v>39669.077458615771</v>
      </c>
      <c r="F17" s="384">
        <v>37844.231715762122</v>
      </c>
      <c r="G17" s="385">
        <v>4.8219917808335344E-2</v>
      </c>
      <c r="H17" s="386"/>
      <c r="I17" s="401">
        <v>8.3442661011186026E-3</v>
      </c>
    </row>
    <row r="18" spans="3:9" ht="14.1" customHeight="1" x14ac:dyDescent="0.2">
      <c r="C18" s="394" t="s">
        <v>2</v>
      </c>
      <c r="D18" s="387"/>
      <c r="E18" s="393">
        <v>18885.65117096309</v>
      </c>
      <c r="F18" s="389">
        <v>17888.074190702311</v>
      </c>
      <c r="G18" s="392">
        <v>5.5767712590284901E-2</v>
      </c>
      <c r="H18" s="388"/>
      <c r="I18" s="390">
        <v>1.6308870566899225E-2</v>
      </c>
    </row>
    <row r="19" spans="3:9" ht="14.1" customHeight="1" x14ac:dyDescent="0.2">
      <c r="C19" s="394" t="s">
        <v>61</v>
      </c>
      <c r="D19" s="387"/>
      <c r="E19" s="384">
        <v>5399.6930268871984</v>
      </c>
      <c r="F19" s="395">
        <v>5681.3819721333139</v>
      </c>
      <c r="G19" s="396">
        <v>-4.9581060845367397E-2</v>
      </c>
      <c r="H19" s="388"/>
      <c r="I19" s="391">
        <v>-9.0714834731622007E-2</v>
      </c>
    </row>
    <row r="20" spans="3:9" s="269" customFormat="1" ht="15" customHeight="1" thickBot="1" x14ac:dyDescent="0.25">
      <c r="C20" s="642" t="s">
        <v>226</v>
      </c>
      <c r="D20" s="643"/>
      <c r="E20" s="644">
        <v>7908.1844600614859</v>
      </c>
      <c r="F20" s="645">
        <v>7743.6658852952432</v>
      </c>
      <c r="G20" s="646">
        <v>2.1245567306649171E-2</v>
      </c>
      <c r="H20" s="647"/>
      <c r="I20" s="648">
        <v>-2.2239204583534566E-2</v>
      </c>
    </row>
    <row r="21" spans="3:9" x14ac:dyDescent="0.2">
      <c r="C21" s="382"/>
    </row>
    <row r="22" spans="3:9" ht="24.75" customHeight="1" x14ac:dyDescent="0.2">
      <c r="C22" s="706" t="s">
        <v>133</v>
      </c>
      <c r="D22" s="706"/>
      <c r="E22" s="706"/>
      <c r="F22" s="706"/>
      <c r="G22" s="706"/>
      <c r="H22" s="706"/>
      <c r="I22" s="706"/>
    </row>
    <row r="23" spans="3:9" x14ac:dyDescent="0.2">
      <c r="C23" s="123"/>
      <c r="D23" s="119"/>
      <c r="E23" s="121"/>
      <c r="F23" s="121"/>
      <c r="G23" s="121"/>
      <c r="H23" s="121"/>
      <c r="I23" s="121"/>
    </row>
    <row r="24" spans="3:9" ht="21" customHeight="1" x14ac:dyDescent="0.2">
      <c r="C24" s="124"/>
      <c r="D24" s="120"/>
      <c r="E24" s="710" t="s">
        <v>176</v>
      </c>
      <c r="F24" s="710"/>
      <c r="G24" s="710"/>
      <c r="H24" s="157"/>
      <c r="I24" s="587" t="s">
        <v>177</v>
      </c>
    </row>
    <row r="25" spans="3:9" x14ac:dyDescent="0.2">
      <c r="C25" s="158" t="s">
        <v>60</v>
      </c>
      <c r="D25" s="122"/>
      <c r="E25" s="398" t="s">
        <v>241</v>
      </c>
      <c r="F25" s="398" t="s">
        <v>242</v>
      </c>
      <c r="G25" s="398" t="s">
        <v>54</v>
      </c>
      <c r="H25" s="159"/>
      <c r="I25" s="400" t="s">
        <v>54</v>
      </c>
    </row>
    <row r="26" spans="3:9" ht="13.5" customHeight="1" x14ac:dyDescent="0.2">
      <c r="C26" s="641" t="s">
        <v>0</v>
      </c>
      <c r="D26" s="383"/>
      <c r="E26" s="397">
        <v>30487.712845633123</v>
      </c>
      <c r="F26" s="384">
        <v>25958.374405725383</v>
      </c>
      <c r="G26" s="385">
        <v>0.17448467184866345</v>
      </c>
      <c r="H26" s="386"/>
      <c r="I26" s="401">
        <v>0.1321307576941646</v>
      </c>
    </row>
    <row r="27" spans="3:9" ht="13.5" customHeight="1" x14ac:dyDescent="0.2">
      <c r="C27" s="394" t="s">
        <v>2</v>
      </c>
      <c r="D27" s="387"/>
      <c r="E27" s="393">
        <v>12946.682756487757</v>
      </c>
      <c r="F27" s="389">
        <v>10540.304118112279</v>
      </c>
      <c r="G27" s="392">
        <v>0.22830258134965931</v>
      </c>
      <c r="H27" s="388"/>
      <c r="I27" s="390">
        <v>0.18273169913858633</v>
      </c>
    </row>
    <row r="28" spans="3:9" ht="13.5" customHeight="1" x14ac:dyDescent="0.2">
      <c r="C28" s="394" t="s">
        <v>61</v>
      </c>
      <c r="D28" s="387"/>
      <c r="E28" s="384">
        <v>3848.0173268818808</v>
      </c>
      <c r="F28" s="395">
        <v>2935.2324372067046</v>
      </c>
      <c r="G28" s="396">
        <v>0.31097533473152206</v>
      </c>
      <c r="H28" s="388"/>
      <c r="I28" s="391">
        <v>0.27281209754742042</v>
      </c>
    </row>
    <row r="29" spans="3:9" ht="15" customHeight="1" thickBot="1" x14ac:dyDescent="0.25">
      <c r="C29" s="649" t="s">
        <v>226</v>
      </c>
      <c r="D29" s="643"/>
      <c r="E29" s="644">
        <v>5346.008263661306</v>
      </c>
      <c r="F29" s="645">
        <v>4199.906927574656</v>
      </c>
      <c r="G29" s="646">
        <v>0.27288731770741781</v>
      </c>
      <c r="H29" s="647"/>
      <c r="I29" s="648">
        <v>0.23408827650891428</v>
      </c>
    </row>
    <row r="33" spans="3:9" ht="27.75" customHeight="1" x14ac:dyDescent="0.2">
      <c r="C33" s="708"/>
      <c r="D33" s="708"/>
      <c r="E33" s="708"/>
      <c r="F33" s="708"/>
      <c r="G33" s="708"/>
      <c r="H33" s="708"/>
      <c r="I33" s="708"/>
    </row>
    <row r="34" spans="3:9" x14ac:dyDescent="0.2">
      <c r="C34" s="684"/>
      <c r="D34" s="685"/>
      <c r="E34" s="686"/>
      <c r="F34" s="686"/>
      <c r="G34" s="686"/>
      <c r="H34" s="686"/>
      <c r="I34" s="686"/>
    </row>
    <row r="35" spans="3:9" x14ac:dyDescent="0.2">
      <c r="C35" s="687"/>
      <c r="D35" s="688"/>
      <c r="E35" s="709"/>
      <c r="F35" s="709"/>
      <c r="G35" s="709"/>
      <c r="H35" s="383"/>
      <c r="I35" s="689"/>
    </row>
    <row r="36" spans="3:9" x14ac:dyDescent="0.2">
      <c r="C36" s="690"/>
      <c r="D36" s="691"/>
      <c r="E36" s="531"/>
      <c r="F36" s="531"/>
      <c r="G36" s="531"/>
      <c r="H36" s="692"/>
      <c r="I36" s="400"/>
    </row>
    <row r="37" spans="3:9" x14ac:dyDescent="0.2">
      <c r="C37" s="693"/>
      <c r="D37" s="383"/>
      <c r="E37" s="384"/>
      <c r="F37" s="384"/>
      <c r="G37" s="694"/>
      <c r="H37" s="386"/>
      <c r="I37" s="694"/>
    </row>
    <row r="38" spans="3:9" x14ac:dyDescent="0.2">
      <c r="C38" s="693"/>
      <c r="D38" s="387"/>
      <c r="E38" s="384"/>
      <c r="F38" s="384"/>
      <c r="G38" s="694"/>
      <c r="H38" s="386"/>
      <c r="I38" s="694"/>
    </row>
    <row r="39" spans="3:9" x14ac:dyDescent="0.2">
      <c r="C39" s="693"/>
      <c r="D39" s="387"/>
      <c r="E39" s="384"/>
      <c r="F39" s="384"/>
      <c r="G39" s="694"/>
      <c r="H39" s="386"/>
      <c r="I39" s="694"/>
    </row>
    <row r="40" spans="3:9" x14ac:dyDescent="0.2">
      <c r="C40" s="642"/>
      <c r="D40" s="695"/>
      <c r="E40" s="384"/>
      <c r="F40" s="384"/>
      <c r="G40" s="694"/>
      <c r="H40" s="386"/>
      <c r="I40" s="694"/>
    </row>
  </sheetData>
  <mergeCells count="10">
    <mergeCell ref="K3:Q3"/>
    <mergeCell ref="M5:O5"/>
    <mergeCell ref="C33:I33"/>
    <mergeCell ref="E35:G35"/>
    <mergeCell ref="C3:I3"/>
    <mergeCell ref="E5:G5"/>
    <mergeCell ref="C22:I22"/>
    <mergeCell ref="E24:G24"/>
    <mergeCell ref="E15:G15"/>
    <mergeCell ref="C13:I1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U59"/>
  <sheetViews>
    <sheetView showGridLines="0" topLeftCell="A16" zoomScale="77" zoomScaleNormal="70" zoomScaleSheetLayoutView="130" workbookViewId="0">
      <selection activeCell="P27" sqref="P27"/>
    </sheetView>
  </sheetViews>
  <sheetFormatPr baseColWidth="10" defaultColWidth="9.85546875" defaultRowHeight="15.75" x14ac:dyDescent="0.2"/>
  <cols>
    <col min="1" max="1" width="9.85546875" style="160"/>
    <col min="2" max="2" width="41.7109375" style="160" customWidth="1"/>
    <col min="3" max="3" width="2.42578125" style="280" customWidth="1"/>
    <col min="4" max="4" width="14" style="281" customWidth="1"/>
    <col min="5" max="5" width="17.140625" style="281" customWidth="1"/>
    <col min="6" max="6" width="10.7109375" style="281" customWidth="1"/>
    <col min="7" max="7" width="7.140625" style="282" bestFit="1" customWidth="1"/>
    <col min="8" max="8" width="44" style="280" customWidth="1"/>
    <col min="9" max="9" width="2.42578125" style="160" customWidth="1"/>
    <col min="10" max="11" width="13.42578125" style="160" bestFit="1" customWidth="1"/>
    <col min="12" max="12" width="10" style="160" bestFit="1" customWidth="1"/>
    <col min="13" max="16384" width="9.85546875" style="160"/>
  </cols>
  <sheetData>
    <row r="1" spans="1:19" x14ac:dyDescent="0.2">
      <c r="A1" s="160" t="s">
        <v>59</v>
      </c>
    </row>
    <row r="2" spans="1:19" ht="15" customHeight="1" x14ac:dyDescent="0.2">
      <c r="B2" s="706" t="s">
        <v>101</v>
      </c>
      <c r="C2" s="706"/>
      <c r="D2" s="706"/>
      <c r="E2" s="706"/>
      <c r="F2" s="706"/>
      <c r="G2" s="706"/>
      <c r="H2" s="706"/>
      <c r="I2" s="706"/>
      <c r="J2" s="706"/>
      <c r="K2" s="706"/>
      <c r="L2" s="706"/>
    </row>
    <row r="3" spans="1:19" ht="15" customHeight="1" x14ac:dyDescent="0.2">
      <c r="B3" s="706" t="s">
        <v>100</v>
      </c>
      <c r="C3" s="706"/>
      <c r="D3" s="706"/>
      <c r="E3" s="706"/>
      <c r="F3" s="706"/>
      <c r="G3" s="706"/>
      <c r="H3" s="706"/>
      <c r="I3" s="706"/>
      <c r="J3" s="706"/>
      <c r="K3" s="706"/>
      <c r="L3" s="706"/>
    </row>
    <row r="4" spans="1:19" ht="13.5" customHeight="1" x14ac:dyDescent="0.2">
      <c r="B4" s="713" t="s">
        <v>9</v>
      </c>
      <c r="C4" s="713"/>
      <c r="D4" s="713"/>
      <c r="E4" s="713"/>
      <c r="F4" s="713"/>
      <c r="G4" s="713"/>
      <c r="H4" s="713"/>
      <c r="I4" s="713"/>
      <c r="J4" s="713"/>
      <c r="K4" s="713"/>
      <c r="L4" s="713"/>
      <c r="M4" s="279"/>
      <c r="N4" s="279"/>
      <c r="O4" s="279"/>
      <c r="P4" s="279"/>
      <c r="Q4" s="279"/>
      <c r="R4" s="279"/>
      <c r="S4" s="279"/>
    </row>
    <row r="5" spans="1:19" ht="11.1" customHeight="1" x14ac:dyDescent="0.2">
      <c r="H5" s="283"/>
    </row>
    <row r="6" spans="1:19" ht="35.1" customHeight="1" x14ac:dyDescent="0.2">
      <c r="B6" s="591" t="s">
        <v>102</v>
      </c>
      <c r="C6" s="285"/>
      <c r="D6" s="402" t="s">
        <v>245</v>
      </c>
      <c r="E6" s="402" t="s">
        <v>255</v>
      </c>
      <c r="F6" s="402" t="s">
        <v>17</v>
      </c>
      <c r="H6" s="592" t="s">
        <v>103</v>
      </c>
      <c r="I6" s="286"/>
      <c r="J6" s="402" t="str">
        <f>+D6</f>
        <v xml:space="preserve"> Mar-25</v>
      </c>
      <c r="K6" s="402" t="str">
        <f>+E6</f>
        <v xml:space="preserve"> Dec-24</v>
      </c>
      <c r="L6" s="402" t="s">
        <v>17</v>
      </c>
    </row>
    <row r="7" spans="1:19" ht="30.75" customHeight="1" thickBot="1" x14ac:dyDescent="0.25">
      <c r="B7" s="428" t="s">
        <v>167</v>
      </c>
      <c r="D7" s="429"/>
      <c r="E7" s="429"/>
      <c r="F7" s="429"/>
      <c r="H7" s="428" t="s">
        <v>169</v>
      </c>
      <c r="J7" s="430"/>
      <c r="K7" s="430"/>
      <c r="L7" s="430"/>
    </row>
    <row r="8" spans="1:19" ht="20.100000000000001" customHeight="1" thickTop="1" x14ac:dyDescent="0.25">
      <c r="B8" s="714" t="s">
        <v>194</v>
      </c>
      <c r="H8" s="417" t="s">
        <v>206</v>
      </c>
      <c r="I8" s="289"/>
      <c r="J8" s="324">
        <v>3622.9669159576852</v>
      </c>
      <c r="K8" s="324">
        <v>3314.0074331778096</v>
      </c>
      <c r="L8" s="425">
        <f>+J8/K8-1</f>
        <v>9.3228361435391705E-2</v>
      </c>
    </row>
    <row r="9" spans="1:19" ht="20.100000000000001" customHeight="1" x14ac:dyDescent="0.25">
      <c r="B9" s="715"/>
      <c r="C9" s="287"/>
      <c r="D9" s="324">
        <v>30508.71321722955</v>
      </c>
      <c r="E9" s="324">
        <v>32778.968331390919</v>
      </c>
      <c r="F9" s="288">
        <f>+D9/E9-1</f>
        <v>-6.9259504790065374E-2</v>
      </c>
      <c r="H9" s="418" t="s">
        <v>207</v>
      </c>
      <c r="I9" s="289"/>
      <c r="J9" s="410">
        <v>29178.703908751733</v>
      </c>
      <c r="K9" s="410">
        <v>33773.243002723328</v>
      </c>
      <c r="L9" s="416">
        <f>J9/K9-1</f>
        <v>-0.1360408028805854</v>
      </c>
    </row>
    <row r="10" spans="1:19" ht="19.899999999999999" customHeight="1" x14ac:dyDescent="0.25">
      <c r="B10" s="418" t="s">
        <v>195</v>
      </c>
      <c r="C10" s="289"/>
      <c r="D10" s="410">
        <v>16841.186424194282</v>
      </c>
      <c r="E10" s="410">
        <v>18619.601287785303</v>
      </c>
      <c r="F10" s="411">
        <f>+D10/E10-1</f>
        <v>-9.5513047573026366E-2</v>
      </c>
      <c r="H10" s="418" t="s">
        <v>208</v>
      </c>
      <c r="I10" s="289"/>
      <c r="J10" s="415">
        <v>997.09439148200056</v>
      </c>
      <c r="K10" s="415">
        <v>888.8996763893681</v>
      </c>
      <c r="L10" s="416">
        <f>+J10/K10-1</f>
        <v>0.12171757732223476</v>
      </c>
    </row>
    <row r="11" spans="1:19" ht="20.100000000000001" customHeight="1" x14ac:dyDescent="0.25">
      <c r="B11" s="418" t="s">
        <v>196</v>
      </c>
      <c r="C11" s="289"/>
      <c r="D11" s="415">
        <v>15049.484305426189</v>
      </c>
      <c r="E11" s="415">
        <v>14058.685655629433</v>
      </c>
      <c r="F11" s="411">
        <f>+D11/E11-1</f>
        <v>7.0475908919694463E-2</v>
      </c>
      <c r="H11" s="290" t="s">
        <v>209</v>
      </c>
      <c r="I11" s="289"/>
      <c r="J11" s="406">
        <v>26360.997882234697</v>
      </c>
      <c r="K11" s="406">
        <v>29194.42926128265</v>
      </c>
      <c r="L11" s="351">
        <f>+J11/K11-1</f>
        <v>-9.7053837007378019E-2</v>
      </c>
    </row>
    <row r="12" spans="1:19" ht="20.100000000000001" customHeight="1" thickBot="1" x14ac:dyDescent="0.3">
      <c r="B12" s="290" t="s">
        <v>197</v>
      </c>
      <c r="C12" s="289"/>
      <c r="D12" s="406">
        <v>10629.87432699342</v>
      </c>
      <c r="E12" s="406">
        <v>9675.1396477212093</v>
      </c>
      <c r="F12" s="419">
        <f>+D12/E12-1</f>
        <v>9.8679162682378418E-2</v>
      </c>
      <c r="H12" s="670" t="s">
        <v>210</v>
      </c>
      <c r="I12" s="289"/>
      <c r="J12" s="675">
        <v>60159.76309842612</v>
      </c>
      <c r="K12" s="675">
        <v>67170.579373573157</v>
      </c>
      <c r="L12" s="672">
        <f>J12/K12-1</f>
        <v>-0.10437331850535292</v>
      </c>
    </row>
    <row r="13" spans="1:19" ht="20.100000000000001" customHeight="1" thickBot="1" x14ac:dyDescent="0.3">
      <c r="B13" s="670" t="s">
        <v>198</v>
      </c>
      <c r="C13" s="289"/>
      <c r="D13" s="671">
        <v>73029.258273843443</v>
      </c>
      <c r="E13" s="671">
        <v>75132.394922526873</v>
      </c>
      <c r="F13" s="672">
        <f>+D13/E13-1</f>
        <v>-2.799240794669311E-2</v>
      </c>
      <c r="H13" s="673" t="s">
        <v>171</v>
      </c>
      <c r="I13" s="270"/>
      <c r="J13" s="325">
        <v>0</v>
      </c>
      <c r="K13" s="325">
        <v>0</v>
      </c>
      <c r="L13" s="674"/>
    </row>
    <row r="14" spans="1:19" ht="19.899999999999999" customHeight="1" x14ac:dyDescent="0.25">
      <c r="B14" s="417" t="s">
        <v>170</v>
      </c>
      <c r="C14" s="289"/>
      <c r="D14" s="325">
        <v>0</v>
      </c>
      <c r="E14" s="325">
        <v>0</v>
      </c>
      <c r="F14" s="351"/>
      <c r="H14" s="418" t="s">
        <v>211</v>
      </c>
      <c r="I14" s="289"/>
      <c r="J14" s="415">
        <v>70673.633958024584</v>
      </c>
      <c r="K14" s="415">
        <v>70383.296398309787</v>
      </c>
      <c r="L14" s="416">
        <f>+J14/K14-1</f>
        <v>4.1250918125763647E-3</v>
      </c>
    </row>
    <row r="15" spans="1:19" ht="19.5" customHeight="1" x14ac:dyDescent="0.25">
      <c r="B15" s="418" t="s">
        <v>199</v>
      </c>
      <c r="C15" s="289"/>
      <c r="D15" s="415">
        <v>168241.57114832627</v>
      </c>
      <c r="E15" s="415">
        <v>161785.08811056803</v>
      </c>
      <c r="F15" s="416">
        <f>+D15/E15-1</f>
        <v>3.9907775884423291E-2</v>
      </c>
      <c r="H15" s="417" t="s">
        <v>212</v>
      </c>
      <c r="I15" s="289"/>
      <c r="J15" s="325">
        <v>2302.5053441325626</v>
      </c>
      <c r="K15" s="325">
        <v>2295.4309868985283</v>
      </c>
      <c r="L15" s="416">
        <f>J15/K15-1</f>
        <v>3.0819298312221299E-3</v>
      </c>
    </row>
    <row r="16" spans="1:19" ht="19.5" customHeight="1" x14ac:dyDescent="0.25">
      <c r="B16" s="290" t="s">
        <v>200</v>
      </c>
      <c r="C16" s="289"/>
      <c r="D16" s="325">
        <v>-64975.505027535684</v>
      </c>
      <c r="E16" s="325">
        <v>-62403.62953399845</v>
      </c>
      <c r="F16" s="351">
        <f>D16/E16-1</f>
        <v>4.1213556210477176E-2</v>
      </c>
      <c r="H16" s="290" t="s">
        <v>213</v>
      </c>
      <c r="I16" s="289"/>
      <c r="J16" s="405">
        <v>19202.619702715598</v>
      </c>
      <c r="K16" s="405">
        <v>17595.417853561823</v>
      </c>
      <c r="L16" s="351">
        <f>+J16/K16-1</f>
        <v>9.1342067720683984E-2</v>
      </c>
    </row>
    <row r="17" spans="2:12" ht="18" customHeight="1" x14ac:dyDescent="0.25">
      <c r="B17" s="403" t="s">
        <v>201</v>
      </c>
      <c r="C17" s="289"/>
      <c r="D17" s="405">
        <v>103266.06612079058</v>
      </c>
      <c r="E17" s="405">
        <v>99381.458576569581</v>
      </c>
      <c r="F17" s="404">
        <f>+D17/E17-1</f>
        <v>3.9087849985901091E-2</v>
      </c>
      <c r="H17" s="422" t="s">
        <v>214</v>
      </c>
      <c r="I17" s="289"/>
      <c r="J17" s="410">
        <v>152338.52210329886</v>
      </c>
      <c r="K17" s="410">
        <v>157444.72461234327</v>
      </c>
      <c r="L17" s="404">
        <f>+J17/K17-1</f>
        <v>-3.2431715458341226E-2</v>
      </c>
    </row>
    <row r="18" spans="2:12" ht="20.100000000000001" customHeight="1" x14ac:dyDescent="0.25">
      <c r="B18" s="420" t="s">
        <v>202</v>
      </c>
      <c r="C18" s="289"/>
      <c r="D18" s="410">
        <v>3091.4185818357187</v>
      </c>
      <c r="E18" s="410">
        <v>2989.217600271737</v>
      </c>
      <c r="F18" s="411">
        <f>D18/E18-1</f>
        <v>3.4189876827532162E-2</v>
      </c>
      <c r="H18" s="426" t="s">
        <v>135</v>
      </c>
      <c r="I18" s="289"/>
      <c r="J18" s="410">
        <v>0</v>
      </c>
      <c r="K18" s="410">
        <v>0</v>
      </c>
      <c r="L18" s="427"/>
    </row>
    <row r="19" spans="2:12" ht="20.100000000000001" customHeight="1" x14ac:dyDescent="0.25">
      <c r="B19" s="418" t="s">
        <v>203</v>
      </c>
      <c r="C19" s="289"/>
      <c r="D19" s="410">
        <v>10467.400096441335</v>
      </c>
      <c r="E19" s="410">
        <v>10232.966210798049</v>
      </c>
      <c r="F19" s="411">
        <f>+D19/E19-1</f>
        <v>2.290967064817484E-2</v>
      </c>
      <c r="H19" s="418" t="s">
        <v>131</v>
      </c>
      <c r="I19" s="289"/>
      <c r="J19" s="415">
        <v>8033.8699356164207</v>
      </c>
      <c r="K19" s="415">
        <v>7113.4715102266409</v>
      </c>
      <c r="L19" s="416">
        <f>+J19/K19-1</f>
        <v>0.12938808063918916</v>
      </c>
    </row>
    <row r="20" spans="2:12" ht="20.100000000000001" customHeight="1" x14ac:dyDescent="0.25">
      <c r="B20" s="290" t="s">
        <v>168</v>
      </c>
      <c r="C20" s="289"/>
      <c r="D20" s="415">
        <v>104327.50793423872</v>
      </c>
      <c r="E20" s="415">
        <v>101875.65188310498</v>
      </c>
      <c r="F20" s="416">
        <f>D20/E20-1</f>
        <v>2.4067144659325246E-2</v>
      </c>
      <c r="H20" s="290" t="s">
        <v>215</v>
      </c>
      <c r="I20" s="289"/>
      <c r="J20" s="325">
        <v>151689.31846434841</v>
      </c>
      <c r="K20" s="325">
        <v>143428.08594138856</v>
      </c>
      <c r="L20" s="351">
        <f>+J20/K20-1</f>
        <v>5.7598429685074226E-2</v>
      </c>
    </row>
    <row r="21" spans="2:12" ht="20.100000000000001" customHeight="1" x14ac:dyDescent="0.25">
      <c r="B21" s="421" t="s">
        <v>204</v>
      </c>
      <c r="C21" s="289"/>
      <c r="D21" s="325">
        <v>17880.059843740677</v>
      </c>
      <c r="E21" s="325">
        <v>18374.592997935564</v>
      </c>
      <c r="F21" s="351">
        <f>+D21/E21-1</f>
        <v>-2.6913965073971924E-2</v>
      </c>
      <c r="H21" s="423" t="s">
        <v>216</v>
      </c>
      <c r="I21" s="289"/>
      <c r="J21" s="413">
        <v>159723.18839996483</v>
      </c>
      <c r="K21" s="413">
        <v>150541.5574516152</v>
      </c>
      <c r="L21" s="404">
        <f>+J21/K21-1</f>
        <v>6.0990673298306097E-2</v>
      </c>
    </row>
    <row r="22" spans="2:12" ht="20.100000000000001" customHeight="1" thickBot="1" x14ac:dyDescent="0.3">
      <c r="B22" s="412" t="s">
        <v>205</v>
      </c>
      <c r="C22" s="289"/>
      <c r="D22" s="413">
        <v>312061.71085089043</v>
      </c>
      <c r="E22" s="413">
        <v>307986.28219120676</v>
      </c>
      <c r="F22" s="414">
        <f>+D22/E22-1</f>
        <v>1.3232500586352502E-2</v>
      </c>
      <c r="H22" s="424" t="s">
        <v>217</v>
      </c>
      <c r="I22" s="289"/>
      <c r="J22" s="413">
        <v>312061.71050326369</v>
      </c>
      <c r="K22" s="413">
        <v>307986.28206395847</v>
      </c>
      <c r="L22" s="414">
        <f>+J22/K22-1</f>
        <v>1.3232499876273396E-2</v>
      </c>
    </row>
    <row r="23" spans="2:12" ht="20.100000000000001" customHeight="1" x14ac:dyDescent="0.2">
      <c r="B23" s="407"/>
      <c r="D23" s="408"/>
      <c r="E23" s="408"/>
      <c r="F23" s="408"/>
      <c r="H23" s="409"/>
      <c r="J23" s="407"/>
      <c r="K23" s="407"/>
      <c r="L23" s="407"/>
    </row>
    <row r="24" spans="2:12" s="334" customFormat="1" ht="25.5" customHeight="1" x14ac:dyDescent="0.25">
      <c r="C24" s="348"/>
      <c r="D24" s="349"/>
      <c r="E24" s="349"/>
      <c r="F24" s="349"/>
      <c r="G24" s="321"/>
      <c r="H24" s="350"/>
      <c r="I24" s="287"/>
      <c r="J24" s="346"/>
      <c r="K24" s="346"/>
      <c r="L24" s="347"/>
    </row>
    <row r="25" spans="2:12" ht="20.100000000000001" customHeight="1" x14ac:dyDescent="0.2">
      <c r="B25" s="291"/>
      <c r="C25" s="292"/>
      <c r="D25" s="711" t="s">
        <v>246</v>
      </c>
      <c r="E25" s="711"/>
      <c r="F25" s="711"/>
      <c r="G25" s="293"/>
      <c r="H25" s="294"/>
      <c r="I25" s="679"/>
    </row>
    <row r="26" spans="2:12" ht="35.1" customHeight="1" thickBot="1" x14ac:dyDescent="0.3">
      <c r="B26" s="591" t="s">
        <v>104</v>
      </c>
      <c r="C26" s="285"/>
      <c r="D26" s="431" t="s">
        <v>148</v>
      </c>
      <c r="E26" s="432" t="s">
        <v>149</v>
      </c>
      <c r="F26" s="432" t="s">
        <v>69</v>
      </c>
      <c r="G26" s="295"/>
      <c r="H26" s="712" t="s">
        <v>52</v>
      </c>
      <c r="I26" s="712"/>
      <c r="J26" s="712"/>
      <c r="K26" s="712"/>
      <c r="L26" s="712"/>
    </row>
    <row r="27" spans="2:12" ht="20.100000000000001" customHeight="1" thickTop="1" x14ac:dyDescent="0.2">
      <c r="B27" s="436" t="s">
        <v>51</v>
      </c>
      <c r="C27" s="437"/>
      <c r="D27" s="438"/>
      <c r="E27" s="439"/>
      <c r="F27" s="440"/>
      <c r="G27" s="295"/>
      <c r="H27" s="292"/>
      <c r="I27" s="297"/>
    </row>
    <row r="28" spans="2:12" ht="20.100000000000001" customHeight="1" x14ac:dyDescent="0.25">
      <c r="B28" s="433" t="s">
        <v>48</v>
      </c>
      <c r="C28" s="437"/>
      <c r="D28" s="435">
        <v>0.57930674519098335</v>
      </c>
      <c r="E28" s="435">
        <v>3.7081987480896972E-2</v>
      </c>
      <c r="F28" s="435">
        <v>8.6135367488310882E-2</v>
      </c>
      <c r="G28" s="295"/>
      <c r="H28" s="292"/>
      <c r="I28" s="298"/>
    </row>
    <row r="29" spans="2:12" ht="20.100000000000001" customHeight="1" x14ac:dyDescent="0.25">
      <c r="B29" s="433" t="s">
        <v>43</v>
      </c>
      <c r="C29" s="437"/>
      <c r="D29" s="435">
        <v>0.17876208346650813</v>
      </c>
      <c r="E29" s="435">
        <v>0.53222548319095075</v>
      </c>
      <c r="F29" s="435">
        <v>4.2093481436467517E-2</v>
      </c>
      <c r="G29" s="295"/>
      <c r="H29" s="292"/>
      <c r="I29" s="298"/>
    </row>
    <row r="30" spans="2:12" ht="20.100000000000001" customHeight="1" x14ac:dyDescent="0.25">
      <c r="B30" s="433" t="s">
        <v>49</v>
      </c>
      <c r="C30" s="437"/>
      <c r="D30" s="434">
        <v>3.0218152993676535E-2</v>
      </c>
      <c r="E30" s="434">
        <v>0.21185926141020583</v>
      </c>
      <c r="F30" s="434">
        <v>8.5835648644566956E-2</v>
      </c>
      <c r="G30" s="295"/>
      <c r="H30" s="292"/>
      <c r="I30" s="298"/>
    </row>
    <row r="31" spans="2:12" ht="20.100000000000001" customHeight="1" x14ac:dyDescent="0.25">
      <c r="B31" s="433" t="s">
        <v>50</v>
      </c>
      <c r="C31" s="437"/>
      <c r="D31" s="300">
        <v>0.20329746851460689</v>
      </c>
      <c r="E31" s="300">
        <v>0.18807131505938746</v>
      </c>
      <c r="F31" s="300">
        <v>0.10580681777730884</v>
      </c>
      <c r="G31" s="295"/>
      <c r="H31" s="292"/>
      <c r="I31" s="298"/>
    </row>
    <row r="32" spans="2:12" ht="20.100000000000001" customHeight="1" x14ac:dyDescent="0.25">
      <c r="B32" s="433" t="s">
        <v>236</v>
      </c>
      <c r="C32" s="437"/>
      <c r="D32" s="435">
        <v>8.4155498342251833E-3</v>
      </c>
      <c r="E32" s="435">
        <v>0</v>
      </c>
      <c r="F32" s="435">
        <v>0.50107692307692309</v>
      </c>
      <c r="G32" s="295"/>
      <c r="H32" s="292"/>
      <c r="I32" s="298"/>
    </row>
    <row r="33" spans="2:21" ht="20.100000000000001" customHeight="1" thickBot="1" x14ac:dyDescent="0.3">
      <c r="B33" s="658" t="s">
        <v>70</v>
      </c>
      <c r="C33" s="437"/>
      <c r="D33" s="659">
        <v>1</v>
      </c>
      <c r="E33" s="660">
        <v>0.23872705626195698</v>
      </c>
      <c r="F33" s="660">
        <v>8.5744408613124573E-2</v>
      </c>
      <c r="G33" s="295"/>
      <c r="H33" s="292"/>
      <c r="I33" s="298"/>
    </row>
    <row r="34" spans="2:21" ht="20.100000000000001" customHeight="1" x14ac:dyDescent="0.2">
      <c r="G34" s="295"/>
      <c r="H34" s="292"/>
      <c r="I34" s="291"/>
      <c r="U34" s="160" t="s">
        <v>252</v>
      </c>
    </row>
    <row r="35" spans="2:21" ht="18" customHeight="1" x14ac:dyDescent="0.2">
      <c r="B35" s="301" t="s">
        <v>150</v>
      </c>
      <c r="C35" s="292"/>
      <c r="D35" s="295"/>
      <c r="E35" s="295"/>
      <c r="F35" s="295"/>
      <c r="G35" s="295"/>
      <c r="H35" s="292"/>
      <c r="I35" s="291"/>
    </row>
    <row r="36" spans="2:21" ht="18" customHeight="1" x14ac:dyDescent="0.2">
      <c r="B36" s="301" t="s">
        <v>151</v>
      </c>
      <c r="C36" s="292"/>
      <c r="D36" s="295"/>
      <c r="E36" s="295"/>
      <c r="F36" s="295"/>
      <c r="G36" s="295"/>
      <c r="H36" s="292"/>
      <c r="I36" s="291"/>
    </row>
    <row r="37" spans="2:21" ht="11.1" customHeight="1" x14ac:dyDescent="0.2">
      <c r="B37" s="291"/>
      <c r="C37" s="292"/>
      <c r="D37" s="302"/>
      <c r="E37" s="302"/>
      <c r="F37" s="302"/>
      <c r="G37" s="303"/>
      <c r="H37" s="304"/>
      <c r="I37" s="305"/>
    </row>
    <row r="38" spans="2:21" ht="11.1" customHeight="1" x14ac:dyDescent="0.2">
      <c r="G38" s="281"/>
    </row>
    <row r="39" spans="2:21" ht="35.1" customHeight="1" thickBot="1" x14ac:dyDescent="0.25">
      <c r="B39" s="593" t="s">
        <v>161</v>
      </c>
      <c r="C39" s="306"/>
      <c r="D39" s="442" t="s">
        <v>247</v>
      </c>
      <c r="E39" s="442" t="s">
        <v>254</v>
      </c>
      <c r="F39" s="441" t="s">
        <v>54</v>
      </c>
      <c r="G39" s="281"/>
    </row>
    <row r="40" spans="2:21" ht="20.25" customHeight="1" x14ac:dyDescent="0.25">
      <c r="B40" s="299" t="s">
        <v>152</v>
      </c>
      <c r="C40" s="444"/>
      <c r="D40" s="445">
        <v>42551.647897755705</v>
      </c>
      <c r="E40" s="446">
        <v>38329</v>
      </c>
      <c r="F40" s="447">
        <f>(D40/E40)-1</f>
        <v>0.11016848594421202</v>
      </c>
      <c r="G40" s="281"/>
    </row>
    <row r="41" spans="2:21" ht="32.25" customHeight="1" x14ac:dyDescent="0.25">
      <c r="B41" s="443" t="s">
        <v>227</v>
      </c>
      <c r="C41" s="299"/>
      <c r="D41" s="448">
        <v>0.73982481556491597</v>
      </c>
      <c r="E41" s="449">
        <v>0.68</v>
      </c>
      <c r="F41" s="450"/>
      <c r="G41" s="281"/>
    </row>
    <row r="42" spans="2:21" ht="35.25" customHeight="1" x14ac:dyDescent="0.25">
      <c r="B42" s="299" t="s">
        <v>228</v>
      </c>
      <c r="C42" s="444"/>
      <c r="D42" s="448">
        <v>10.287693176793402</v>
      </c>
      <c r="E42" s="449">
        <v>12.51</v>
      </c>
      <c r="F42" s="451"/>
      <c r="G42" s="281"/>
    </row>
    <row r="43" spans="2:21" s="270" customFormat="1" ht="20.25" customHeight="1" thickBot="1" x14ac:dyDescent="0.3">
      <c r="B43" s="541" t="s">
        <v>153</v>
      </c>
      <c r="C43" s="542"/>
      <c r="D43" s="543">
        <v>0.32247233322749824</v>
      </c>
      <c r="E43" s="543">
        <v>0.33300000000000002</v>
      </c>
      <c r="F43" s="541"/>
      <c r="G43" s="308"/>
      <c r="H43" s="309"/>
    </row>
    <row r="44" spans="2:21" ht="18" customHeight="1" x14ac:dyDescent="0.2">
      <c r="B44" s="301" t="s">
        <v>154</v>
      </c>
      <c r="C44" s="307"/>
      <c r="D44" s="310"/>
      <c r="E44" s="310"/>
      <c r="F44" s="307"/>
      <c r="G44" s="281"/>
    </row>
    <row r="45" spans="2:21" ht="18" customHeight="1" x14ac:dyDescent="0.2">
      <c r="B45" s="661" t="s">
        <v>224</v>
      </c>
      <c r="G45" s="281"/>
    </row>
    <row r="46" spans="2:21" ht="18" customHeight="1" x14ac:dyDescent="0.2">
      <c r="B46" s="301" t="s">
        <v>155</v>
      </c>
      <c r="G46" s="281"/>
    </row>
    <row r="47" spans="2:21" x14ac:dyDescent="0.2">
      <c r="B47" s="291"/>
      <c r="G47" s="281"/>
    </row>
    <row r="48" spans="2:21" x14ac:dyDescent="0.2">
      <c r="B48" s="284" t="s">
        <v>52</v>
      </c>
      <c r="C48" s="311"/>
      <c r="D48" s="312">
        <v>2025</v>
      </c>
      <c r="E48" s="312">
        <v>2026</v>
      </c>
      <c r="F48" s="312">
        <v>2027</v>
      </c>
      <c r="G48" s="312">
        <v>2028</v>
      </c>
      <c r="H48" s="683" t="s">
        <v>252</v>
      </c>
      <c r="I48" s="312"/>
    </row>
    <row r="49" spans="2:9" ht="16.5" thickBot="1" x14ac:dyDescent="0.25">
      <c r="B49" s="313" t="s">
        <v>11</v>
      </c>
      <c r="C49" s="314"/>
      <c r="D49" s="315">
        <v>4.2318285851600579E-2</v>
      </c>
      <c r="E49" s="315">
        <v>4.4068230390937456E-2</v>
      </c>
      <c r="F49" s="315">
        <v>0.11194721450008872</v>
      </c>
      <c r="G49" s="315">
        <v>0.13124164617569223</v>
      </c>
      <c r="H49" s="315">
        <v>0.67042462308168116</v>
      </c>
      <c r="I49" s="315"/>
    </row>
    <row r="50" spans="2:9" x14ac:dyDescent="0.2">
      <c r="F50" s="316"/>
      <c r="G50" s="317"/>
    </row>
    <row r="51" spans="2:9" x14ac:dyDescent="0.2">
      <c r="D51" s="318"/>
      <c r="E51" s="318"/>
      <c r="G51" s="319"/>
    </row>
    <row r="52" spans="2:9" x14ac:dyDescent="0.2">
      <c r="E52" s="318"/>
      <c r="G52" s="320"/>
    </row>
    <row r="53" spans="2:9" x14ac:dyDescent="0.2">
      <c r="G53" s="321"/>
    </row>
    <row r="54" spans="2:9" x14ac:dyDescent="0.2">
      <c r="E54" s="322"/>
      <c r="G54" s="319"/>
    </row>
    <row r="59" spans="2:9" x14ac:dyDescent="0.2">
      <c r="D59" s="323"/>
    </row>
  </sheetData>
  <mergeCells count="6">
    <mergeCell ref="D25:F25"/>
    <mergeCell ref="H26:L26"/>
    <mergeCell ref="B2:L2"/>
    <mergeCell ref="B3:L3"/>
    <mergeCell ref="B4:L4"/>
    <mergeCell ref="B8:B9"/>
  </mergeCells>
  <pageMargins left="0.18" right="0.3" top="0.78740157480314965" bottom="0.23622047244094491" header="0" footer="0"/>
  <pageSetup scale="68" orientation="portrait" horizontalDpi="300" verticalDpi="300" r:id="rId1"/>
  <headerFooter alignWithMargins="0"/>
  <ignoredErrors>
    <ignoredError sqref="L15 L9 F17:F20 F16" formula="1"/>
  </ignoredErrors>
  <drawing r:id="rId2"/>
  <legacyDrawing r:id="rId3"/>
  <oleObjects>
    <mc:AlternateContent xmlns:mc="http://schemas.openxmlformats.org/markup-compatibility/2006">
      <mc:Choice Requires="x14">
        <oleObject progId="Word.Picture.8" shapeId="30721" r:id="rId4">
          <objectPr defaultSize="0" autoPict="0" r:id="rId5">
            <anchor moveWithCells="1" sizeWithCells="1">
              <from>
                <xdr:col>7</xdr:col>
                <xdr:colOff>0</xdr:colOff>
                <xdr:row>32</xdr:row>
                <xdr:rowOff>0</xdr:rowOff>
              </from>
              <to>
                <xdr:col>7</xdr:col>
                <xdr:colOff>0</xdr:colOff>
                <xdr:row>32</xdr:row>
                <xdr:rowOff>0</xdr:rowOff>
              </to>
            </anchor>
          </objectPr>
        </oleObject>
      </mc:Choice>
      <mc:Fallback>
        <oleObject progId="Word.Picture.8" shapeId="30721" r:id="rId4"/>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A37"/>
  <sheetViews>
    <sheetView showGridLines="0" view="pageBreakPreview" zoomScale="110" zoomScaleNormal="100" zoomScaleSheetLayoutView="110" workbookViewId="0">
      <selection activeCell="C7" sqref="C7"/>
    </sheetView>
  </sheetViews>
  <sheetFormatPr baseColWidth="10" defaultColWidth="9.85546875" defaultRowHeight="11.25" x14ac:dyDescent="0.2"/>
  <cols>
    <col min="1" max="1" width="42.7109375" style="1" customWidth="1"/>
    <col min="2" max="2" width="1.7109375" style="27" customWidth="1"/>
    <col min="3" max="7" width="7.7109375" style="27" customWidth="1"/>
    <col min="8" max="8" width="7.7109375" style="27" hidden="1" customWidth="1"/>
    <col min="9" max="9" width="2.7109375" style="27" customWidth="1"/>
    <col min="10" max="11" width="7.7109375" style="27" customWidth="1"/>
    <col min="12" max="12" width="7.5703125" style="27" customWidth="1"/>
    <col min="13" max="14" width="7.7109375" style="27" customWidth="1"/>
    <col min="15" max="15" width="7.7109375" style="27" hidden="1" customWidth="1"/>
    <col min="16" max="16" width="11.7109375" style="27" customWidth="1"/>
    <col min="17" max="17" width="9.85546875" style="27"/>
    <col min="18" max="18" width="10.85546875" style="27" bestFit="1" customWidth="1"/>
    <col min="19" max="19" width="10" style="27" bestFit="1" customWidth="1"/>
    <col min="20" max="16384" width="9.85546875" style="27"/>
  </cols>
  <sheetData>
    <row r="1" spans="1:27" s="31" customFormat="1" ht="11.1" customHeight="1" x14ac:dyDescent="0.2">
      <c r="A1" s="716" t="s">
        <v>42</v>
      </c>
      <c r="B1" s="716"/>
      <c r="C1" s="716"/>
      <c r="D1" s="716"/>
      <c r="E1" s="716"/>
      <c r="F1" s="716"/>
      <c r="G1" s="716"/>
      <c r="H1" s="716"/>
      <c r="I1" s="716"/>
      <c r="J1" s="716"/>
      <c r="K1" s="716"/>
      <c r="L1" s="716"/>
      <c r="M1" s="716"/>
      <c r="N1" s="716"/>
      <c r="O1" s="143"/>
      <c r="P1" s="39"/>
    </row>
    <row r="2" spans="1:27" s="31" customFormat="1" ht="11.1" customHeight="1" x14ac:dyDescent="0.2">
      <c r="A2" s="717" t="s">
        <v>8</v>
      </c>
      <c r="B2" s="717"/>
      <c r="C2" s="717"/>
      <c r="D2" s="717"/>
      <c r="E2" s="717"/>
      <c r="F2" s="717"/>
      <c r="G2" s="717"/>
      <c r="H2" s="717"/>
      <c r="I2" s="717"/>
      <c r="J2" s="717"/>
      <c r="K2" s="717"/>
      <c r="L2" s="717"/>
      <c r="M2" s="717"/>
      <c r="N2" s="717"/>
      <c r="O2" s="144"/>
      <c r="P2" s="32"/>
    </row>
    <row r="3" spans="1:27" s="31" customFormat="1" ht="11.1" customHeight="1" x14ac:dyDescent="0.2">
      <c r="A3" s="719" t="s">
        <v>9</v>
      </c>
      <c r="B3" s="719"/>
      <c r="C3" s="719"/>
      <c r="D3" s="719"/>
      <c r="E3" s="719"/>
      <c r="F3" s="719"/>
      <c r="G3" s="719"/>
      <c r="H3" s="719"/>
      <c r="I3" s="719"/>
      <c r="J3" s="719"/>
      <c r="K3" s="719"/>
      <c r="L3" s="719"/>
      <c r="M3" s="719"/>
      <c r="N3" s="719"/>
      <c r="O3" s="719"/>
      <c r="P3" s="33"/>
    </row>
    <row r="4" spans="1:27" s="31" customFormat="1" ht="11.1" customHeight="1" x14ac:dyDescent="0.2">
      <c r="A4" s="2"/>
      <c r="B4" s="34"/>
      <c r="C4" s="34"/>
      <c r="D4" s="34"/>
      <c r="E4" s="34"/>
      <c r="F4" s="34"/>
      <c r="G4" s="34"/>
      <c r="H4" s="34"/>
      <c r="I4" s="34"/>
      <c r="J4" s="35"/>
      <c r="K4" s="35"/>
      <c r="L4" s="26"/>
    </row>
    <row r="5" spans="1:27" s="31" customFormat="1" ht="15" customHeight="1" x14ac:dyDescent="0.2">
      <c r="A5" s="2"/>
      <c r="B5" s="34"/>
      <c r="C5" s="721" t="e">
        <f>+#REF!</f>
        <v>#REF!</v>
      </c>
      <c r="D5" s="721"/>
      <c r="E5" s="721"/>
      <c r="F5" s="721"/>
      <c r="G5" s="721"/>
      <c r="H5" s="145"/>
      <c r="I5" s="34"/>
      <c r="J5" s="721" t="e">
        <f>+#REF!</f>
        <v>#REF!</v>
      </c>
      <c r="K5" s="721"/>
      <c r="L5" s="721"/>
      <c r="M5" s="721"/>
      <c r="N5" s="721"/>
      <c r="O5" s="145"/>
    </row>
    <row r="6" spans="1:27" s="70" customFormat="1" ht="15" customHeight="1" x14ac:dyDescent="0.2">
      <c r="A6" s="97"/>
      <c r="B6" s="69"/>
      <c r="C6" s="76" t="e">
        <f>+#REF!</f>
        <v>#REF!</v>
      </c>
      <c r="D6" s="38" t="s">
        <v>3</v>
      </c>
      <c r="E6" s="76" t="e">
        <f>+#REF!</f>
        <v>#REF!</v>
      </c>
      <c r="F6" s="38" t="s">
        <v>3</v>
      </c>
      <c r="G6" s="72" t="s">
        <v>17</v>
      </c>
      <c r="H6" s="38" t="s">
        <v>33</v>
      </c>
      <c r="I6" s="37"/>
      <c r="J6" s="76" t="e">
        <f>+C6</f>
        <v>#REF!</v>
      </c>
      <c r="K6" s="38" t="s">
        <v>3</v>
      </c>
      <c r="L6" s="76" t="e">
        <f>+E6</f>
        <v>#REF!</v>
      </c>
      <c r="M6" s="38" t="s">
        <v>3</v>
      </c>
      <c r="N6" s="72" t="s">
        <v>17</v>
      </c>
      <c r="O6" s="38" t="s">
        <v>33</v>
      </c>
      <c r="Q6" s="71"/>
      <c r="R6" s="71"/>
    </row>
    <row r="7" spans="1:27" s="31" customFormat="1" ht="12.95" customHeight="1" x14ac:dyDescent="0.2">
      <c r="A7" s="9" t="s">
        <v>0</v>
      </c>
      <c r="B7" s="41"/>
      <c r="C7" s="125" t="e">
        <v>#REF!</v>
      </c>
      <c r="D7" s="10" t="e">
        <v>#REF!</v>
      </c>
      <c r="E7" s="125" t="e">
        <v>#REF!</v>
      </c>
      <c r="F7" s="10" t="e">
        <v>#REF!</v>
      </c>
      <c r="G7" s="10" t="e">
        <v>#REF!</v>
      </c>
      <c r="H7" s="10" t="e">
        <v>#REF!</v>
      </c>
      <c r="I7" s="29"/>
      <c r="J7" s="125" t="e">
        <v>#REF!</v>
      </c>
      <c r="K7" s="10" t="e">
        <v>#REF!</v>
      </c>
      <c r="L7" s="125" t="e">
        <v>#REF!</v>
      </c>
      <c r="M7" s="10" t="e">
        <v>#REF!</v>
      </c>
      <c r="N7" s="10" t="e">
        <v>#REF!</v>
      </c>
      <c r="O7" s="10" t="e">
        <v>#REF!</v>
      </c>
      <c r="P7" s="149" t="e">
        <f>+C7-#REF!</f>
        <v>#REF!</v>
      </c>
      <c r="Q7" s="149" t="e">
        <v>#REF!</v>
      </c>
      <c r="R7" s="149" t="e">
        <v>#REF!</v>
      </c>
      <c r="S7" s="149" t="e">
        <v>#REF!</v>
      </c>
      <c r="T7" s="149" t="e">
        <v>#REF!</v>
      </c>
      <c r="U7" s="149" t="e">
        <v>#REF!</v>
      </c>
      <c r="V7" s="149" t="e">
        <v>#REF!</v>
      </c>
      <c r="W7" s="149" t="e">
        <v>#REF!</v>
      </c>
      <c r="X7" s="149" t="e">
        <v>#REF!</v>
      </c>
      <c r="Y7" s="149" t="e">
        <v>#REF!</v>
      </c>
      <c r="Z7" s="149" t="e">
        <v>#REF!</v>
      </c>
      <c r="AA7" s="149" t="e">
        <v>#REF!</v>
      </c>
    </row>
    <row r="8" spans="1:27" s="31" customFormat="1" ht="12.95" customHeight="1" x14ac:dyDescent="0.2">
      <c r="A8" s="98" t="s">
        <v>1</v>
      </c>
      <c r="B8" s="41"/>
      <c r="C8" s="127" t="e">
        <v>#REF!</v>
      </c>
      <c r="D8" s="22" t="e">
        <v>#REF!</v>
      </c>
      <c r="E8" s="127" t="e">
        <v>#REF!</v>
      </c>
      <c r="F8" s="22" t="e">
        <v>#REF!</v>
      </c>
      <c r="G8" s="22" t="e">
        <v>#REF!</v>
      </c>
      <c r="H8" s="11"/>
      <c r="I8" s="29"/>
      <c r="J8" s="127" t="e">
        <v>#REF!</v>
      </c>
      <c r="K8" s="22" t="e">
        <v>#REF!</v>
      </c>
      <c r="L8" s="127" t="e">
        <v>#REF!</v>
      </c>
      <c r="M8" s="22" t="e">
        <v>#REF!</v>
      </c>
      <c r="N8" s="22" t="e">
        <v>#REF!</v>
      </c>
      <c r="O8" s="11"/>
      <c r="P8" s="149" t="e">
        <v>#REF!</v>
      </c>
      <c r="Q8" s="149" t="e">
        <v>#REF!</v>
      </c>
      <c r="R8" s="149" t="e">
        <v>#REF!</v>
      </c>
      <c r="S8" s="149" t="e">
        <v>#REF!</v>
      </c>
      <c r="T8" s="149" t="e">
        <v>#REF!</v>
      </c>
      <c r="U8" s="149" t="e">
        <v>#REF!</v>
      </c>
      <c r="V8" s="149" t="e">
        <v>#REF!</v>
      </c>
      <c r="W8" s="149" t="e">
        <v>#REF!</v>
      </c>
      <c r="X8" s="149" t="e">
        <v>#REF!</v>
      </c>
      <c r="Y8" s="149" t="e">
        <v>#REF!</v>
      </c>
      <c r="Z8" s="149" t="e">
        <v>#REF!</v>
      </c>
      <c r="AA8" s="149" t="e">
        <v>#REF!</v>
      </c>
    </row>
    <row r="9" spans="1:27" s="31" customFormat="1" ht="12.95" customHeight="1" x14ac:dyDescent="0.2">
      <c r="A9" s="99" t="s">
        <v>2</v>
      </c>
      <c r="B9" s="41"/>
      <c r="C9" s="128" t="e">
        <v>#REF!</v>
      </c>
      <c r="D9" s="23" t="e">
        <v>#REF!</v>
      </c>
      <c r="E9" s="128" t="e">
        <v>#REF!</v>
      </c>
      <c r="F9" s="23" t="e">
        <v>#REF!</v>
      </c>
      <c r="G9" s="23" t="e">
        <v>#REF!</v>
      </c>
      <c r="H9" s="147"/>
      <c r="I9" s="29"/>
      <c r="J9" s="128" t="e">
        <v>#REF!</v>
      </c>
      <c r="K9" s="23" t="e">
        <v>#REF!</v>
      </c>
      <c r="L9" s="128" t="e">
        <v>#REF!</v>
      </c>
      <c r="M9" s="23" t="e">
        <v>#REF!</v>
      </c>
      <c r="N9" s="23" t="e">
        <v>#REF!</v>
      </c>
      <c r="O9" s="147"/>
      <c r="P9" s="149" t="e">
        <v>#REF!</v>
      </c>
      <c r="Q9" s="149" t="e">
        <v>#REF!</v>
      </c>
      <c r="R9" s="149" t="e">
        <v>#REF!</v>
      </c>
      <c r="S9" s="149" t="e">
        <v>#REF!</v>
      </c>
      <c r="T9" s="149" t="e">
        <v>#REF!</v>
      </c>
      <c r="U9" s="149" t="e">
        <v>#REF!</v>
      </c>
      <c r="V9" s="149" t="e">
        <v>#REF!</v>
      </c>
      <c r="W9" s="149" t="e">
        <v>#REF!</v>
      </c>
      <c r="X9" s="149" t="e">
        <v>#REF!</v>
      </c>
      <c r="Y9" s="149" t="e">
        <v>#REF!</v>
      </c>
      <c r="Z9" s="149" t="e">
        <v>#REF!</v>
      </c>
      <c r="AA9" s="149" t="e">
        <v>#REF!</v>
      </c>
    </row>
    <row r="10" spans="1:27" s="31" customFormat="1" ht="12.95" customHeight="1" x14ac:dyDescent="0.2">
      <c r="A10" s="100" t="s">
        <v>6</v>
      </c>
      <c r="B10" s="40"/>
      <c r="C10" s="126" t="e">
        <v>#REF!</v>
      </c>
      <c r="D10" s="12" t="e">
        <v>#REF!</v>
      </c>
      <c r="E10" s="126" t="e">
        <v>#REF!</v>
      </c>
      <c r="F10" s="12" t="e">
        <v>#REF!</v>
      </c>
      <c r="G10" s="12" t="e">
        <v>#REF!</v>
      </c>
      <c r="H10" s="12"/>
      <c r="I10" s="29"/>
      <c r="J10" s="126" t="e">
        <v>#REF!</v>
      </c>
      <c r="K10" s="12" t="e">
        <v>#REF!</v>
      </c>
      <c r="L10" s="126" t="e">
        <v>#REF!</v>
      </c>
      <c r="M10" s="12" t="e">
        <v>#REF!</v>
      </c>
      <c r="N10" s="12" t="e">
        <v>#REF!</v>
      </c>
      <c r="O10" s="12"/>
      <c r="P10" s="149" t="e">
        <v>#REF!</v>
      </c>
      <c r="Q10" s="149" t="e">
        <v>#REF!</v>
      </c>
      <c r="R10" s="149" t="e">
        <v>#REF!</v>
      </c>
      <c r="S10" s="149" t="e">
        <v>#REF!</v>
      </c>
      <c r="T10" s="149" t="e">
        <v>#REF!</v>
      </c>
      <c r="U10" s="149" t="e">
        <v>#REF!</v>
      </c>
      <c r="V10" s="149" t="e">
        <v>#REF!</v>
      </c>
      <c r="W10" s="149" t="e">
        <v>#REF!</v>
      </c>
      <c r="X10" s="149" t="e">
        <v>#REF!</v>
      </c>
      <c r="Y10" s="149" t="e">
        <v>#REF!</v>
      </c>
      <c r="Z10" s="149" t="e">
        <v>#REF!</v>
      </c>
      <c r="AA10" s="149" t="e">
        <v>#REF!</v>
      </c>
    </row>
    <row r="11" spans="1:27" s="31" customFormat="1" ht="12.95" customHeight="1" x14ac:dyDescent="0.2">
      <c r="A11" s="13" t="s">
        <v>7</v>
      </c>
      <c r="B11" s="40"/>
      <c r="C11" s="125" t="e">
        <v>#REF!</v>
      </c>
      <c r="D11" s="10" t="e">
        <v>#REF!</v>
      </c>
      <c r="E11" s="125" t="e">
        <v>#REF!</v>
      </c>
      <c r="F11" s="10" t="e">
        <v>#REF!</v>
      </c>
      <c r="G11" s="10" t="e">
        <v>#REF!</v>
      </c>
      <c r="H11" s="10"/>
      <c r="I11" s="29"/>
      <c r="J11" s="125" t="e">
        <v>#REF!</v>
      </c>
      <c r="K11" s="10" t="e">
        <v>#REF!</v>
      </c>
      <c r="L11" s="125" t="e">
        <v>#REF!</v>
      </c>
      <c r="M11" s="10" t="e">
        <v>#REF!</v>
      </c>
      <c r="N11" s="10" t="e">
        <v>#REF!</v>
      </c>
      <c r="O11" s="10"/>
      <c r="P11" s="149" t="e">
        <v>#REF!</v>
      </c>
      <c r="Q11" s="149" t="e">
        <v>#REF!</v>
      </c>
      <c r="R11" s="149" t="e">
        <v>#REF!</v>
      </c>
      <c r="S11" s="149" t="e">
        <v>#REF!</v>
      </c>
      <c r="T11" s="149" t="e">
        <v>#REF!</v>
      </c>
      <c r="U11" s="149" t="e">
        <v>#REF!</v>
      </c>
      <c r="V11" s="149" t="e">
        <v>#REF!</v>
      </c>
      <c r="W11" s="149" t="e">
        <v>#REF!</v>
      </c>
      <c r="X11" s="149" t="e">
        <v>#REF!</v>
      </c>
      <c r="Y11" s="149" t="e">
        <v>#REF!</v>
      </c>
      <c r="Z11" s="149" t="e">
        <v>#REF!</v>
      </c>
      <c r="AA11" s="149" t="e">
        <v>#REF!</v>
      </c>
    </row>
    <row r="12" spans="1:27" s="31" customFormat="1" ht="12.95" customHeight="1" x14ac:dyDescent="0.2">
      <c r="A12" s="98" t="s">
        <v>19</v>
      </c>
      <c r="B12" s="41"/>
      <c r="C12" s="127" t="e">
        <v>#REF!</v>
      </c>
      <c r="D12" s="22" t="e">
        <v>#REF!</v>
      </c>
      <c r="E12" s="127" t="e">
        <v>#REF!</v>
      </c>
      <c r="F12" s="22" t="e">
        <v>#REF!</v>
      </c>
      <c r="G12" s="22" t="e">
        <v>#REF!</v>
      </c>
      <c r="H12" s="11"/>
      <c r="I12" s="29"/>
      <c r="J12" s="127" t="e">
        <v>#REF!</v>
      </c>
      <c r="K12" s="22" t="e">
        <v>#REF!</v>
      </c>
      <c r="L12" s="127" t="e">
        <v>#REF!</v>
      </c>
      <c r="M12" s="22" t="e">
        <v>#REF!</v>
      </c>
      <c r="N12" s="22" t="e">
        <v>#REF!</v>
      </c>
      <c r="O12" s="11"/>
      <c r="P12" s="149" t="e">
        <v>#REF!</v>
      </c>
      <c r="Q12" s="149" t="e">
        <v>#REF!</v>
      </c>
      <c r="R12" s="149" t="e">
        <v>#REF!</v>
      </c>
      <c r="S12" s="149" t="e">
        <v>#REF!</v>
      </c>
      <c r="T12" s="149" t="e">
        <v>#REF!</v>
      </c>
      <c r="U12" s="149" t="e">
        <v>#REF!</v>
      </c>
      <c r="V12" s="149" t="e">
        <v>#REF!</v>
      </c>
      <c r="W12" s="149" t="e">
        <v>#REF!</v>
      </c>
      <c r="X12" s="149" t="e">
        <v>#REF!</v>
      </c>
      <c r="Y12" s="149" t="e">
        <v>#REF!</v>
      </c>
      <c r="Z12" s="149" t="e">
        <v>#REF!</v>
      </c>
      <c r="AA12" s="149" t="e">
        <v>#REF!</v>
      </c>
    </row>
    <row r="13" spans="1:27" s="42" customFormat="1" ht="12.95" customHeight="1" x14ac:dyDescent="0.2">
      <c r="A13" s="101" t="s">
        <v>10</v>
      </c>
      <c r="B13" s="44"/>
      <c r="C13" s="130" t="e">
        <v>#REF!</v>
      </c>
      <c r="D13" s="23" t="e">
        <v>#REF!</v>
      </c>
      <c r="E13" s="130" t="e">
        <v>#REF!</v>
      </c>
      <c r="F13" s="23" t="e">
        <v>#REF!</v>
      </c>
      <c r="G13" s="23" t="e">
        <v>#REF!</v>
      </c>
      <c r="H13" s="147" t="e">
        <v>#REF!</v>
      </c>
      <c r="I13" s="67"/>
      <c r="J13" s="130" t="e">
        <v>#REF!</v>
      </c>
      <c r="K13" s="23" t="e">
        <v>#REF!</v>
      </c>
      <c r="L13" s="130" t="e">
        <v>#REF!</v>
      </c>
      <c r="M13" s="23" t="e">
        <v>#REF!</v>
      </c>
      <c r="N13" s="23" t="e">
        <v>#REF!</v>
      </c>
      <c r="O13" s="147" t="e">
        <v>#REF!</v>
      </c>
      <c r="P13" s="149" t="e">
        <v>#REF!</v>
      </c>
      <c r="Q13" s="149" t="e">
        <v>#REF!</v>
      </c>
      <c r="R13" s="149" t="e">
        <v>#REF!</v>
      </c>
      <c r="S13" s="149" t="e">
        <v>#REF!</v>
      </c>
      <c r="T13" s="149" t="e">
        <v>#REF!</v>
      </c>
      <c r="U13" s="149" t="e">
        <v>#REF!</v>
      </c>
      <c r="V13" s="149" t="e">
        <v>#REF!</v>
      </c>
      <c r="W13" s="149" t="e">
        <v>#REF!</v>
      </c>
      <c r="X13" s="149" t="e">
        <v>#REF!</v>
      </c>
      <c r="Y13" s="149" t="e">
        <v>#REF!</v>
      </c>
      <c r="Z13" s="149" t="e">
        <v>#REF!</v>
      </c>
      <c r="AA13" s="149" t="e">
        <v>#REF!</v>
      </c>
    </row>
    <row r="14" spans="1:27" s="31" customFormat="1" ht="12.95" customHeight="1" x14ac:dyDescent="0.2">
      <c r="A14" s="102" t="s">
        <v>4</v>
      </c>
      <c r="C14" s="126" t="e">
        <v>#REF!</v>
      </c>
      <c r="D14" s="12" t="e">
        <v>#REF!</v>
      </c>
      <c r="E14" s="126" t="e">
        <v>#REF!</v>
      </c>
      <c r="F14" s="12" t="e">
        <v>#REF!</v>
      </c>
      <c r="G14" s="12" t="e">
        <v>#REF!</v>
      </c>
      <c r="H14" s="12"/>
      <c r="I14" s="67"/>
      <c r="J14" s="126" t="e">
        <v>#REF!</v>
      </c>
      <c r="K14" s="12" t="e">
        <v>#REF!</v>
      </c>
      <c r="L14" s="126" t="e">
        <v>#REF!</v>
      </c>
      <c r="M14" s="12" t="e">
        <v>#REF!</v>
      </c>
      <c r="N14" s="12" t="e">
        <v>#REF!</v>
      </c>
      <c r="O14" s="12"/>
      <c r="P14" s="149" t="e">
        <v>#REF!</v>
      </c>
      <c r="Q14" s="149" t="e">
        <v>#REF!</v>
      </c>
      <c r="R14" s="149" t="e">
        <v>#REF!</v>
      </c>
      <c r="S14" s="149" t="e">
        <v>#REF!</v>
      </c>
      <c r="T14" s="149" t="e">
        <v>#REF!</v>
      </c>
      <c r="U14" s="149" t="e">
        <v>#REF!</v>
      </c>
      <c r="V14" s="149" t="e">
        <v>#REF!</v>
      </c>
      <c r="W14" s="149" t="e">
        <v>#REF!</v>
      </c>
      <c r="X14" s="149" t="e">
        <v>#REF!</v>
      </c>
      <c r="Y14" s="149" t="e">
        <v>#REF!</v>
      </c>
      <c r="Z14" s="149" t="e">
        <v>#REF!</v>
      </c>
      <c r="AA14" s="149" t="e">
        <v>#REF!</v>
      </c>
    </row>
    <row r="15" spans="1:27" s="31" customFormat="1" ht="12.95" customHeight="1" x14ac:dyDescent="0.2">
      <c r="A15" s="103" t="s">
        <v>15</v>
      </c>
      <c r="B15" s="41"/>
      <c r="C15" s="134" t="e">
        <v>#REF!</v>
      </c>
      <c r="D15" s="21" t="e">
        <v>#REF!</v>
      </c>
      <c r="E15" s="134" t="e">
        <v>#REF!</v>
      </c>
      <c r="F15" s="21" t="e">
        <v>#REF!</v>
      </c>
      <c r="G15" s="21" t="e">
        <v>#REF!</v>
      </c>
      <c r="H15" s="148"/>
      <c r="I15" s="67"/>
      <c r="J15" s="134" t="e">
        <v>#REF!</v>
      </c>
      <c r="K15" s="21" t="e">
        <v>#REF!</v>
      </c>
      <c r="L15" s="134" t="e">
        <v>#REF!</v>
      </c>
      <c r="M15" s="21" t="e">
        <v>#REF!</v>
      </c>
      <c r="N15" s="21" t="e">
        <v>#REF!</v>
      </c>
      <c r="O15" s="148"/>
      <c r="P15" s="149" t="e">
        <v>#REF!</v>
      </c>
      <c r="Q15" s="149" t="e">
        <v>#REF!</v>
      </c>
      <c r="R15" s="149" t="e">
        <v>#REF!</v>
      </c>
      <c r="S15" s="149" t="e">
        <v>#REF!</v>
      </c>
      <c r="T15" s="149" t="e">
        <v>#REF!</v>
      </c>
      <c r="U15" s="149" t="e">
        <v>#REF!</v>
      </c>
      <c r="V15" s="149" t="e">
        <v>#REF!</v>
      </c>
      <c r="W15" s="149" t="e">
        <v>#REF!</v>
      </c>
      <c r="X15" s="149" t="e">
        <v>#REF!</v>
      </c>
      <c r="Y15" s="149" t="e">
        <v>#REF!</v>
      </c>
      <c r="Z15" s="149" t="e">
        <v>#REF!</v>
      </c>
      <c r="AA15" s="149" t="e">
        <v>#REF!</v>
      </c>
    </row>
    <row r="16" spans="1:27" s="31" customFormat="1" ht="12.95" customHeight="1" x14ac:dyDescent="0.2">
      <c r="A16" s="104" t="s">
        <v>20</v>
      </c>
      <c r="B16" s="41"/>
      <c r="C16" s="126" t="e">
        <v>#REF!</v>
      </c>
      <c r="D16" s="12" t="e">
        <v>#REF!</v>
      </c>
      <c r="E16" s="126" t="e">
        <v>#REF!</v>
      </c>
      <c r="F16" s="12" t="e">
        <v>#REF!</v>
      </c>
      <c r="G16" s="12" t="e">
        <v>#REF!</v>
      </c>
      <c r="H16" s="12" t="e">
        <v>#REF!</v>
      </c>
      <c r="I16" s="29"/>
      <c r="J16" s="126" t="e">
        <v>#REF!</v>
      </c>
      <c r="K16" s="12" t="e">
        <v>#REF!</v>
      </c>
      <c r="L16" s="126" t="e">
        <v>#REF!</v>
      </c>
      <c r="M16" s="12" t="e">
        <v>#REF!</v>
      </c>
      <c r="N16" s="12" t="e">
        <v>#REF!</v>
      </c>
      <c r="O16" s="12" t="e">
        <v>#REF!</v>
      </c>
      <c r="P16" s="149" t="e">
        <v>#REF!</v>
      </c>
      <c r="Q16" s="149" t="e">
        <v>#REF!</v>
      </c>
      <c r="R16" s="149" t="e">
        <v>#REF!</v>
      </c>
      <c r="S16" s="149" t="e">
        <v>#REF!</v>
      </c>
      <c r="T16" s="149" t="e">
        <v>#REF!</v>
      </c>
      <c r="U16" s="149" t="e">
        <v>#REF!</v>
      </c>
      <c r="V16" s="149" t="e">
        <v>#REF!</v>
      </c>
      <c r="W16" s="149" t="e">
        <v>#REF!</v>
      </c>
      <c r="X16" s="149" t="e">
        <v>#REF!</v>
      </c>
      <c r="Y16" s="149" t="e">
        <v>#REF!</v>
      </c>
      <c r="Z16" s="149" t="e">
        <v>#REF!</v>
      </c>
      <c r="AA16" s="149" t="e">
        <v>#REF!</v>
      </c>
    </row>
    <row r="17" spans="1:27" s="31" customFormat="1" ht="12.95" customHeight="1" thickBot="1" x14ac:dyDescent="0.25">
      <c r="A17" s="105" t="s">
        <v>5</v>
      </c>
      <c r="B17" s="59"/>
      <c r="C17" s="129" t="e">
        <v>#REF!</v>
      </c>
      <c r="D17" s="83" t="e">
        <v>#REF!</v>
      </c>
      <c r="E17" s="129" t="e">
        <v>#REF!</v>
      </c>
      <c r="F17" s="116" t="e">
        <v>#REF!</v>
      </c>
      <c r="G17" s="84" t="e">
        <v>#REF!</v>
      </c>
      <c r="H17" s="84"/>
      <c r="I17" s="62"/>
      <c r="J17" s="129" t="e">
        <v>#REF!</v>
      </c>
      <c r="K17" s="83" t="e">
        <v>#REF!</v>
      </c>
      <c r="L17" s="129" t="e">
        <v>#REF!</v>
      </c>
      <c r="M17" s="116" t="e">
        <v>#REF!</v>
      </c>
      <c r="N17" s="84" t="e">
        <v>#REF!</v>
      </c>
      <c r="O17" s="84"/>
      <c r="P17" s="149" t="e">
        <v>#REF!</v>
      </c>
      <c r="Q17" s="149" t="e">
        <v>#REF!</v>
      </c>
      <c r="R17" s="149" t="e">
        <v>#REF!</v>
      </c>
      <c r="S17" s="149" t="e">
        <v>#REF!</v>
      </c>
      <c r="T17" s="149" t="e">
        <v>#REF!</v>
      </c>
      <c r="U17" s="149" t="e">
        <v>#REF!</v>
      </c>
      <c r="V17" s="149" t="e">
        <v>#REF!</v>
      </c>
      <c r="W17" s="149" t="e">
        <v>#REF!</v>
      </c>
      <c r="X17" s="149" t="e">
        <v>#REF!</v>
      </c>
      <c r="Y17" s="149" t="e">
        <v>#REF!</v>
      </c>
      <c r="Z17" s="149" t="e">
        <v>#REF!</v>
      </c>
      <c r="AA17" s="149" t="e">
        <v>#REF!</v>
      </c>
    </row>
    <row r="18" spans="1:27" s="31" customFormat="1" ht="11.1" customHeight="1" x14ac:dyDescent="0.2">
      <c r="A18" s="106"/>
      <c r="B18" s="41"/>
      <c r="C18" s="85"/>
      <c r="D18" s="18"/>
      <c r="E18" s="85"/>
      <c r="F18" s="19"/>
      <c r="G18" s="86"/>
      <c r="H18" s="86"/>
      <c r="I18" s="41"/>
      <c r="J18" s="77"/>
      <c r="K18" s="57"/>
      <c r="L18" s="77"/>
      <c r="M18" s="78"/>
      <c r="N18" s="79"/>
      <c r="O18" s="79"/>
      <c r="P18" s="149" t="e">
        <v>#REF!</v>
      </c>
      <c r="Q18" s="149" t="e">
        <v>#REF!</v>
      </c>
      <c r="R18" s="149" t="e">
        <v>#REF!</v>
      </c>
      <c r="S18" s="149" t="e">
        <v>#REF!</v>
      </c>
      <c r="T18" s="149" t="e">
        <v>#REF!</v>
      </c>
      <c r="U18" s="149" t="e">
        <v>#REF!</v>
      </c>
      <c r="V18" s="149" t="e">
        <v>#REF!</v>
      </c>
      <c r="W18" s="149" t="e">
        <v>#REF!</v>
      </c>
      <c r="X18" s="149" t="e">
        <v>#REF!</v>
      </c>
      <c r="Y18" s="149" t="e">
        <v>#REF!</v>
      </c>
      <c r="Z18" s="149" t="e">
        <v>#REF!</v>
      </c>
      <c r="AA18" s="149" t="e">
        <v>#REF!</v>
      </c>
    </row>
    <row r="19" spans="1:27" s="31" customFormat="1" ht="15" customHeight="1" x14ac:dyDescent="0.2">
      <c r="A19" s="73" t="s">
        <v>13</v>
      </c>
      <c r="B19" s="25"/>
      <c r="C19" s="75"/>
      <c r="D19" s="75"/>
      <c r="E19" s="75"/>
      <c r="F19" s="58"/>
      <c r="G19" s="58"/>
      <c r="H19" s="58"/>
      <c r="I19" s="45"/>
      <c r="J19" s="80"/>
      <c r="K19" s="80"/>
      <c r="L19" s="81"/>
      <c r="M19" s="82"/>
      <c r="N19" s="82"/>
      <c r="O19" s="82"/>
      <c r="P19" s="149" t="e">
        <v>#REF!</v>
      </c>
      <c r="Q19" s="149" t="e">
        <v>#REF!</v>
      </c>
      <c r="R19" s="149" t="e">
        <v>#REF!</v>
      </c>
      <c r="S19" s="149" t="e">
        <v>#REF!</v>
      </c>
      <c r="T19" s="149" t="e">
        <v>#REF!</v>
      </c>
      <c r="U19" s="149" t="e">
        <v>#REF!</v>
      </c>
      <c r="V19" s="149" t="e">
        <v>#REF!</v>
      </c>
      <c r="W19" s="149" t="e">
        <v>#REF!</v>
      </c>
      <c r="X19" s="149" t="e">
        <v>#REF!</v>
      </c>
      <c r="Y19" s="149" t="e">
        <v>#REF!</v>
      </c>
      <c r="Z19" s="149" t="e">
        <v>#REF!</v>
      </c>
      <c r="AA19" s="149" t="e">
        <v>#REF!</v>
      </c>
    </row>
    <row r="20" spans="1:27" s="31" customFormat="1" ht="12.95" customHeight="1" x14ac:dyDescent="0.2">
      <c r="A20" s="115" t="s">
        <v>14</v>
      </c>
      <c r="B20" s="63"/>
      <c r="C20" s="140" t="e">
        <v>#REF!</v>
      </c>
      <c r="D20" s="141"/>
      <c r="E20" s="140" t="e">
        <v>#REF!</v>
      </c>
      <c r="F20" s="88"/>
      <c r="G20" s="142" t="e">
        <v>#REF!</v>
      </c>
      <c r="H20" s="142"/>
      <c r="I20" s="64"/>
      <c r="J20" s="90" t="e">
        <v>#REF!</v>
      </c>
      <c r="K20" s="110"/>
      <c r="L20" s="90" t="e">
        <v>#REF!</v>
      </c>
      <c r="M20" s="87"/>
      <c r="N20" s="92" t="e">
        <v>#REF!</v>
      </c>
      <c r="O20" s="111"/>
      <c r="P20" s="149" t="e">
        <v>#REF!</v>
      </c>
      <c r="Q20" s="149" t="e">
        <v>#REF!</v>
      </c>
      <c r="R20" s="149" t="e">
        <v>#REF!</v>
      </c>
      <c r="S20" s="149" t="e">
        <v>#REF!</v>
      </c>
      <c r="T20" s="149" t="e">
        <v>#REF!</v>
      </c>
      <c r="U20" s="149" t="e">
        <v>#REF!</v>
      </c>
      <c r="V20" s="149" t="e">
        <v>#REF!</v>
      </c>
      <c r="W20" s="149" t="e">
        <v>#REF!</v>
      </c>
      <c r="X20" s="149" t="e">
        <v>#REF!</v>
      </c>
      <c r="Y20" s="149" t="e">
        <v>#REF!</v>
      </c>
      <c r="Z20" s="149" t="e">
        <v>#REF!</v>
      </c>
      <c r="AA20" s="149" t="e">
        <v>#REF!</v>
      </c>
    </row>
    <row r="21" spans="1:27" s="31" customFormat="1" ht="12.95" customHeight="1" x14ac:dyDescent="0.2">
      <c r="A21" s="48" t="s">
        <v>18</v>
      </c>
      <c r="B21" s="65"/>
      <c r="C21" s="117"/>
      <c r="D21" s="88"/>
      <c r="E21" s="117"/>
      <c r="F21" s="88"/>
      <c r="G21" s="89">
        <v>13.537117903930129</v>
      </c>
      <c r="H21" s="89"/>
      <c r="I21" s="42"/>
      <c r="J21" s="118"/>
      <c r="K21" s="118"/>
      <c r="L21" s="118"/>
      <c r="M21" s="118"/>
      <c r="N21" s="118"/>
      <c r="O21" s="118"/>
      <c r="P21" s="149" t="e">
        <v>#REF!</v>
      </c>
      <c r="Q21" s="149" t="e">
        <v>#REF!</v>
      </c>
      <c r="R21" s="149" t="e">
        <v>#REF!</v>
      </c>
      <c r="S21" s="149" t="e">
        <v>#REF!</v>
      </c>
      <c r="T21" s="149" t="e">
        <v>#REF!</v>
      </c>
      <c r="U21" s="149" t="e">
        <v>#REF!</v>
      </c>
      <c r="V21" s="149" t="e">
        <v>#REF!</v>
      </c>
      <c r="W21" s="149" t="e">
        <v>#REF!</v>
      </c>
      <c r="X21" s="149" t="e">
        <v>#REF!</v>
      </c>
      <c r="Y21" s="149" t="e">
        <v>#REF!</v>
      </c>
      <c r="Z21" s="149" t="e">
        <v>#REF!</v>
      </c>
      <c r="AA21" s="149" t="e">
        <v>#REF!</v>
      </c>
    </row>
    <row r="22" spans="1:27" s="31" customFormat="1" ht="12.95" customHeight="1" x14ac:dyDescent="0.2">
      <c r="A22" s="112" t="s">
        <v>24</v>
      </c>
      <c r="B22" s="65"/>
      <c r="C22" s="90" t="e">
        <v>#REF!</v>
      </c>
      <c r="D22" s="91"/>
      <c r="E22" s="90" t="e">
        <v>#REF!</v>
      </c>
      <c r="F22" s="91"/>
      <c r="G22" s="92" t="e">
        <v>#REF!</v>
      </c>
      <c r="H22" s="92"/>
      <c r="I22" s="42"/>
      <c r="J22" s="136"/>
      <c r="K22" s="88"/>
      <c r="L22" s="136"/>
      <c r="M22" s="88"/>
      <c r="N22" s="94"/>
      <c r="O22" s="94"/>
      <c r="P22" s="149" t="e">
        <v>#REF!</v>
      </c>
      <c r="Q22" s="149" t="e">
        <v>#REF!</v>
      </c>
      <c r="R22" s="149" t="e">
        <v>#REF!</v>
      </c>
      <c r="S22" s="149" t="e">
        <v>#REF!</v>
      </c>
      <c r="T22" s="149" t="e">
        <v>#REF!</v>
      </c>
      <c r="U22" s="149" t="e">
        <v>#REF!</v>
      </c>
      <c r="V22" s="149" t="e">
        <v>#REF!</v>
      </c>
      <c r="W22" s="149" t="e">
        <v>#REF!</v>
      </c>
      <c r="X22" s="149" t="e">
        <v>#REF!</v>
      </c>
      <c r="Y22" s="149" t="e">
        <v>#REF!</v>
      </c>
      <c r="Z22" s="149" t="e">
        <v>#REF!</v>
      </c>
      <c r="AA22" s="149" t="e">
        <v>#REF!</v>
      </c>
    </row>
    <row r="23" spans="1:27" s="31" customFormat="1" x14ac:dyDescent="0.2">
      <c r="A23" s="113" t="s">
        <v>22</v>
      </c>
      <c r="B23" s="65"/>
      <c r="C23" s="131" t="e">
        <v>#REF!</v>
      </c>
      <c r="D23" s="93"/>
      <c r="E23" s="131" t="e">
        <v>#REF!</v>
      </c>
      <c r="F23" s="93"/>
      <c r="G23" s="94" t="e">
        <v>#REF!</v>
      </c>
      <c r="H23" s="94"/>
      <c r="I23" s="42"/>
      <c r="J23" s="131"/>
      <c r="K23" s="93"/>
      <c r="L23" s="131"/>
      <c r="M23" s="93"/>
      <c r="N23" s="94"/>
      <c r="O23" s="94"/>
      <c r="P23" s="149" t="e">
        <v>#REF!</v>
      </c>
      <c r="Q23" s="149" t="e">
        <v>#REF!</v>
      </c>
      <c r="R23" s="149" t="e">
        <v>#REF!</v>
      </c>
      <c r="S23" s="149" t="e">
        <v>#REF!</v>
      </c>
      <c r="T23" s="149" t="e">
        <v>#REF!</v>
      </c>
      <c r="U23" s="149" t="e">
        <v>#REF!</v>
      </c>
      <c r="V23" s="149" t="e">
        <v>#REF!</v>
      </c>
      <c r="W23" s="149" t="e">
        <v>#REF!</v>
      </c>
      <c r="X23" s="149" t="e">
        <v>#REF!</v>
      </c>
      <c r="Y23" s="149" t="e">
        <v>#REF!</v>
      </c>
      <c r="Z23" s="149" t="e">
        <v>#REF!</v>
      </c>
      <c r="AA23" s="149" t="e">
        <v>#REF!</v>
      </c>
    </row>
    <row r="24" spans="1:27" s="31" customFormat="1" ht="12.95" customHeight="1" x14ac:dyDescent="0.2">
      <c r="A24" s="112" t="s">
        <v>23</v>
      </c>
      <c r="B24" s="65"/>
      <c r="C24" s="90" t="e">
        <v>#REF!</v>
      </c>
      <c r="D24" s="91"/>
      <c r="E24" s="90" t="e">
        <v>#REF!</v>
      </c>
      <c r="F24" s="91"/>
      <c r="G24" s="92" t="e">
        <v>#REF!</v>
      </c>
      <c r="H24" s="92"/>
      <c r="I24" s="64"/>
      <c r="J24" s="136"/>
      <c r="K24" s="88"/>
      <c r="L24" s="136"/>
      <c r="M24" s="88"/>
      <c r="N24" s="94"/>
      <c r="O24" s="94"/>
      <c r="P24" s="149" t="e">
        <v>#REF!</v>
      </c>
      <c r="Q24" s="149" t="e">
        <v>#REF!</v>
      </c>
      <c r="R24" s="149" t="e">
        <v>#REF!</v>
      </c>
      <c r="S24" s="149" t="e">
        <v>#REF!</v>
      </c>
      <c r="T24" s="149" t="e">
        <v>#REF!</v>
      </c>
      <c r="U24" s="149" t="e">
        <v>#REF!</v>
      </c>
      <c r="V24" s="149" t="e">
        <v>#REF!</v>
      </c>
      <c r="W24" s="149" t="e">
        <v>#REF!</v>
      </c>
      <c r="X24" s="149" t="e">
        <v>#REF!</v>
      </c>
      <c r="Y24" s="149" t="e">
        <v>#REF!</v>
      </c>
      <c r="Z24" s="149" t="e">
        <v>#REF!</v>
      </c>
      <c r="AA24" s="149" t="e">
        <v>#REF!</v>
      </c>
    </row>
    <row r="25" spans="1:27" s="31" customFormat="1" ht="12.95" customHeight="1" x14ac:dyDescent="0.2">
      <c r="A25" s="48"/>
      <c r="B25" s="65"/>
      <c r="C25" s="131"/>
      <c r="D25" s="95"/>
      <c r="E25" s="131"/>
      <c r="F25" s="96"/>
      <c r="G25" s="47"/>
      <c r="H25" s="47"/>
      <c r="I25" s="64"/>
      <c r="J25" s="118"/>
      <c r="K25" s="118"/>
      <c r="L25" s="118"/>
      <c r="M25" s="118"/>
      <c r="N25" s="118"/>
      <c r="O25" s="118"/>
      <c r="P25" s="149" t="e">
        <v>#REF!</v>
      </c>
      <c r="Q25" s="149" t="e">
        <v>#REF!</v>
      </c>
      <c r="R25" s="149" t="e">
        <v>#REF!</v>
      </c>
      <c r="S25" s="149" t="e">
        <v>#REF!</v>
      </c>
      <c r="T25" s="149" t="e">
        <v>#REF!</v>
      </c>
      <c r="U25" s="149" t="e">
        <v>#REF!</v>
      </c>
      <c r="V25" s="149" t="e">
        <v>#REF!</v>
      </c>
      <c r="W25" s="149" t="e">
        <v>#REF!</v>
      </c>
      <c r="X25" s="149" t="e">
        <v>#REF!</v>
      </c>
      <c r="Y25" s="149" t="e">
        <v>#REF!</v>
      </c>
      <c r="Z25" s="149" t="e">
        <v>#REF!</v>
      </c>
      <c r="AA25" s="149" t="e">
        <v>#REF!</v>
      </c>
    </row>
    <row r="26" spans="1:27" s="31" customFormat="1" ht="12.95" customHeight="1" x14ac:dyDescent="0.2">
      <c r="A26" s="107" t="s">
        <v>40</v>
      </c>
      <c r="B26" s="63"/>
      <c r="C26" s="135"/>
      <c r="D26" s="95"/>
      <c r="E26" s="135"/>
      <c r="F26" s="95"/>
      <c r="G26" s="93"/>
      <c r="H26" s="93"/>
      <c r="I26" s="64"/>
      <c r="J26" s="118"/>
      <c r="K26" s="118"/>
      <c r="L26" s="118"/>
      <c r="M26" s="118"/>
      <c r="N26" s="118"/>
      <c r="O26" s="118"/>
      <c r="P26" s="149" t="e">
        <v>#REF!</v>
      </c>
      <c r="Q26" s="149" t="e">
        <v>#REF!</v>
      </c>
      <c r="R26" s="149" t="e">
        <v>#REF!</v>
      </c>
      <c r="S26" s="149" t="e">
        <v>#REF!</v>
      </c>
      <c r="T26" s="149" t="e">
        <v>#REF!</v>
      </c>
      <c r="U26" s="149" t="e">
        <v>#REF!</v>
      </c>
      <c r="V26" s="149" t="e">
        <v>#REF!</v>
      </c>
      <c r="W26" s="149" t="e">
        <v>#REF!</v>
      </c>
      <c r="X26" s="149" t="e">
        <v>#REF!</v>
      </c>
      <c r="Y26" s="149" t="e">
        <v>#REF!</v>
      </c>
      <c r="Z26" s="149" t="e">
        <v>#REF!</v>
      </c>
      <c r="AA26" s="149" t="e">
        <v>#REF!</v>
      </c>
    </row>
    <row r="27" spans="1:27" s="31" customFormat="1" ht="12.95" customHeight="1" x14ac:dyDescent="0.2">
      <c r="A27" s="112" t="s">
        <v>34</v>
      </c>
      <c r="B27" s="63"/>
      <c r="C27" s="14" t="e">
        <v>#REF!</v>
      </c>
      <c r="D27" s="12"/>
      <c r="E27" s="14" t="e">
        <v>#REF!</v>
      </c>
      <c r="F27" s="12"/>
      <c r="G27" s="12" t="e">
        <v>#REF!</v>
      </c>
      <c r="H27" s="12"/>
      <c r="I27" s="64"/>
      <c r="J27" s="14" t="e">
        <v>#REF!</v>
      </c>
      <c r="K27" s="12"/>
      <c r="L27" s="14" t="e">
        <v>#REF!</v>
      </c>
      <c r="M27" s="12"/>
      <c r="N27" s="12" t="e">
        <v>#REF!</v>
      </c>
      <c r="O27" s="12"/>
      <c r="P27" s="149" t="e">
        <v>#REF!</v>
      </c>
      <c r="Q27" s="149" t="e">
        <v>#REF!</v>
      </c>
      <c r="R27" s="149" t="e">
        <v>#REF!</v>
      </c>
      <c r="S27" s="149" t="e">
        <v>#REF!</v>
      </c>
      <c r="T27" s="149" t="e">
        <v>#REF!</v>
      </c>
      <c r="U27" s="149" t="e">
        <v>#REF!</v>
      </c>
      <c r="V27" s="149" t="e">
        <v>#REF!</v>
      </c>
      <c r="W27" s="149" t="e">
        <v>#REF!</v>
      </c>
      <c r="X27" s="149" t="e">
        <v>#REF!</v>
      </c>
      <c r="Y27" s="149" t="e">
        <v>#REF!</v>
      </c>
      <c r="Z27" s="149" t="e">
        <v>#REF!</v>
      </c>
      <c r="AA27" s="149" t="e">
        <v>#REF!</v>
      </c>
    </row>
    <row r="28" spans="1:27" s="31" customFormat="1" ht="12.95" customHeight="1" x14ac:dyDescent="0.2">
      <c r="A28" s="113" t="s">
        <v>36</v>
      </c>
      <c r="B28" s="65"/>
      <c r="C28" s="132" t="e">
        <v>#REF!</v>
      </c>
      <c r="D28" s="47"/>
      <c r="E28" s="132" t="e">
        <v>#REF!</v>
      </c>
      <c r="F28" s="47"/>
      <c r="G28" s="47" t="e">
        <v>#REF!</v>
      </c>
      <c r="H28" s="47"/>
      <c r="I28" s="64"/>
      <c r="J28" s="132" t="e">
        <v>#REF!</v>
      </c>
      <c r="K28" s="47"/>
      <c r="L28" s="132" t="e">
        <v>#REF!</v>
      </c>
      <c r="M28" s="47"/>
      <c r="N28" s="47" t="e">
        <v>#REF!</v>
      </c>
      <c r="O28" s="47"/>
      <c r="P28" s="149" t="e">
        <v>#REF!</v>
      </c>
      <c r="Q28" s="149" t="e">
        <v>#REF!</v>
      </c>
      <c r="R28" s="149" t="e">
        <v>#REF!</v>
      </c>
      <c r="S28" s="149" t="e">
        <v>#REF!</v>
      </c>
      <c r="T28" s="149" t="e">
        <v>#REF!</v>
      </c>
      <c r="U28" s="149" t="e">
        <v>#REF!</v>
      </c>
      <c r="V28" s="149" t="e">
        <v>#REF!</v>
      </c>
      <c r="W28" s="149" t="e">
        <v>#REF!</v>
      </c>
      <c r="X28" s="149" t="e">
        <v>#REF!</v>
      </c>
      <c r="Y28" s="149" t="e">
        <v>#REF!</v>
      </c>
      <c r="Z28" s="149" t="e">
        <v>#REF!</v>
      </c>
      <c r="AA28" s="149" t="e">
        <v>#REF!</v>
      </c>
    </row>
    <row r="29" spans="1:27" s="31" customFormat="1" ht="12.95" customHeight="1" thickBot="1" x14ac:dyDescent="0.25">
      <c r="A29" s="114" t="s">
        <v>35</v>
      </c>
      <c r="B29" s="74"/>
      <c r="C29" s="133" t="e">
        <v>#REF!</v>
      </c>
      <c r="D29" s="24"/>
      <c r="E29" s="133" t="e">
        <v>#REF!</v>
      </c>
      <c r="F29" s="24"/>
      <c r="G29" s="24" t="e">
        <v>#REF!</v>
      </c>
      <c r="H29" s="12"/>
      <c r="I29" s="64"/>
      <c r="J29" s="133" t="e">
        <v>#REF!</v>
      </c>
      <c r="K29" s="24"/>
      <c r="L29" s="133" t="e">
        <v>#REF!</v>
      </c>
      <c r="M29" s="24"/>
      <c r="N29" s="24" t="e">
        <v>#REF!</v>
      </c>
      <c r="O29" s="12"/>
      <c r="P29" s="149" t="e">
        <v>#REF!</v>
      </c>
      <c r="Q29" s="149" t="e">
        <v>#REF!</v>
      </c>
      <c r="R29" s="149" t="e">
        <v>#REF!</v>
      </c>
      <c r="S29" s="149" t="e">
        <v>#REF!</v>
      </c>
      <c r="T29" s="149" t="e">
        <v>#REF!</v>
      </c>
      <c r="U29" s="149" t="e">
        <v>#REF!</v>
      </c>
      <c r="V29" s="149" t="e">
        <v>#REF!</v>
      </c>
      <c r="W29" s="149" t="e">
        <v>#REF!</v>
      </c>
      <c r="X29" s="149" t="e">
        <v>#REF!</v>
      </c>
      <c r="Y29" s="149" t="e">
        <v>#REF!</v>
      </c>
      <c r="Z29" s="149" t="e">
        <v>#REF!</v>
      </c>
      <c r="AA29" s="149" t="e">
        <v>#REF!</v>
      </c>
    </row>
    <row r="30" spans="1:27" s="43" customFormat="1" ht="11.1" customHeight="1" x14ac:dyDescent="0.2">
      <c r="A30" s="48"/>
      <c r="B30" s="31"/>
      <c r="C30" s="30"/>
      <c r="D30" s="30"/>
      <c r="E30" s="45"/>
      <c r="F30" s="45"/>
      <c r="G30" s="45"/>
      <c r="H30" s="45"/>
      <c r="I30" s="45"/>
      <c r="J30" s="118"/>
      <c r="K30" s="118"/>
      <c r="L30" s="118"/>
      <c r="M30" s="118"/>
      <c r="N30" s="118"/>
      <c r="O30" s="118"/>
      <c r="P30" s="42"/>
      <c r="Q30" s="42"/>
      <c r="R30" s="42"/>
    </row>
    <row r="31" spans="1:27" s="31" customFormat="1" ht="11.1" customHeight="1" x14ac:dyDescent="0.2">
      <c r="A31" s="108"/>
      <c r="B31" s="66"/>
      <c r="C31" s="66"/>
      <c r="D31" s="66"/>
      <c r="E31" s="66"/>
      <c r="F31" s="66"/>
      <c r="G31" s="66"/>
      <c r="H31" s="66"/>
      <c r="I31" s="66"/>
      <c r="J31" s="66"/>
      <c r="K31" s="66"/>
      <c r="L31" s="66"/>
      <c r="M31" s="66"/>
      <c r="N31" s="66"/>
      <c r="O31" s="66"/>
      <c r="P31" s="66"/>
    </row>
    <row r="32" spans="1:27" s="31" customFormat="1" ht="14.25" customHeight="1" x14ac:dyDescent="0.2">
      <c r="A32" s="720" t="s">
        <v>44</v>
      </c>
      <c r="B32" s="720"/>
      <c r="C32" s="720"/>
      <c r="D32" s="720"/>
      <c r="E32" s="720"/>
      <c r="F32" s="720"/>
      <c r="G32" s="720"/>
      <c r="H32" s="720"/>
      <c r="I32" s="720"/>
      <c r="J32" s="720"/>
      <c r="K32" s="720"/>
      <c r="L32" s="720"/>
      <c r="M32" s="720"/>
      <c r="N32" s="720"/>
      <c r="O32" s="146"/>
    </row>
    <row r="33" spans="1:19" s="31" customFormat="1" ht="11.1" customHeight="1" x14ac:dyDescent="0.2">
      <c r="A33" s="718" t="s">
        <v>41</v>
      </c>
      <c r="B33" s="718"/>
      <c r="C33" s="718"/>
      <c r="D33" s="718"/>
      <c r="E33" s="718"/>
      <c r="F33" s="718"/>
      <c r="G33" s="718"/>
      <c r="H33" s="718"/>
      <c r="I33" s="718"/>
      <c r="J33" s="718"/>
      <c r="K33" s="718"/>
      <c r="L33" s="718"/>
      <c r="M33" s="718"/>
      <c r="N33" s="718"/>
    </row>
    <row r="34" spans="1:19" s="31" customFormat="1" ht="11.1" customHeight="1" x14ac:dyDescent="0.2">
      <c r="A34" s="109"/>
      <c r="B34" s="68"/>
      <c r="C34" s="68"/>
      <c r="D34" s="68"/>
      <c r="E34" s="68"/>
      <c r="F34" s="68"/>
      <c r="G34" s="68"/>
      <c r="H34" s="68"/>
      <c r="I34" s="68"/>
      <c r="J34" s="68"/>
      <c r="K34" s="68"/>
      <c r="L34" s="68"/>
      <c r="M34" s="68"/>
      <c r="N34" s="68"/>
      <c r="O34" s="68"/>
      <c r="P34" s="150" t="e">
        <f>+SUM(C10:C12)</f>
        <v>#REF!</v>
      </c>
      <c r="Q34" s="151"/>
      <c r="R34" s="150" t="e">
        <f>+SUM(E10:E12)</f>
        <v>#REF!</v>
      </c>
      <c r="S34" s="152" t="e">
        <f>+P34/R34-1</f>
        <v>#REF!</v>
      </c>
    </row>
    <row r="35" spans="1:19" s="31" customFormat="1" ht="11.1" customHeight="1" x14ac:dyDescent="0.2">
      <c r="A35" s="50"/>
      <c r="B35" s="46"/>
      <c r="C35" s="46"/>
      <c r="D35" s="46"/>
      <c r="E35" s="46"/>
      <c r="F35" s="46"/>
      <c r="G35" s="46"/>
      <c r="H35" s="46"/>
      <c r="I35" s="46"/>
      <c r="J35" s="46"/>
      <c r="K35" s="46"/>
      <c r="L35" s="46"/>
      <c r="M35" s="46"/>
      <c r="N35" s="46"/>
      <c r="O35" s="46"/>
    </row>
    <row r="36" spans="1:19" x14ac:dyDescent="0.2">
      <c r="J36" s="60"/>
      <c r="K36" s="36"/>
    </row>
    <row r="37" spans="1:19" x14ac:dyDescent="0.2">
      <c r="M37" s="61"/>
      <c r="N37" s="61"/>
      <c r="O37" s="61"/>
    </row>
  </sheetData>
  <mergeCells count="7">
    <mergeCell ref="A1:N1"/>
    <mergeCell ref="A2:N2"/>
    <mergeCell ref="A33:N33"/>
    <mergeCell ref="A3:O3"/>
    <mergeCell ref="A32:N32"/>
    <mergeCell ref="J5:N5"/>
    <mergeCell ref="C5:G5"/>
  </mergeCells>
  <printOptions horizontalCentered="1"/>
  <pageMargins left="0.43307086614173229" right="0.31496062992125984" top="0.78740157480314965" bottom="0.23622047244094491" header="0" footer="0"/>
  <pageSetup scale="44" orientation="portrait" horizontalDpi="300" verticalDpi="300" r:id="rId1"/>
  <headerFooter alignWithMargins="0"/>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I57"/>
  <sheetViews>
    <sheetView showGridLines="0" topLeftCell="A16" zoomScale="102" zoomScaleNormal="100" zoomScaleSheetLayoutView="100" workbookViewId="0">
      <selection activeCell="J20" sqref="J20"/>
    </sheetView>
  </sheetViews>
  <sheetFormatPr baseColWidth="10" defaultColWidth="9.85546875" defaultRowHeight="15.75" x14ac:dyDescent="0.2"/>
  <cols>
    <col min="1" max="1" width="42" style="28" customWidth="1"/>
    <col min="2" max="2" width="1.7109375" style="28" customWidth="1"/>
    <col min="3" max="6" width="7.7109375" style="56" customWidth="1"/>
    <col min="7" max="7" width="11.140625" style="56" customWidth="1"/>
    <col min="8" max="8" width="12.5703125" style="56" customWidth="1"/>
    <col min="9" max="9" width="2.7109375" style="28" customWidth="1"/>
    <col min="10" max="16384" width="9.85546875" style="28"/>
  </cols>
  <sheetData>
    <row r="1" spans="1:9" s="3" customFormat="1" ht="12" customHeight="1" x14ac:dyDescent="0.2">
      <c r="A1" s="727" t="s">
        <v>101</v>
      </c>
      <c r="B1" s="727"/>
      <c r="C1" s="727"/>
      <c r="D1" s="727"/>
      <c r="E1" s="727"/>
      <c r="F1" s="727"/>
      <c r="G1" s="727"/>
      <c r="H1" s="727"/>
      <c r="I1" s="727"/>
    </row>
    <row r="2" spans="1:9" s="3" customFormat="1" ht="15.75" customHeight="1" x14ac:dyDescent="0.2">
      <c r="A2" s="727" t="s">
        <v>114</v>
      </c>
      <c r="B2" s="727"/>
      <c r="C2" s="727"/>
      <c r="D2" s="727"/>
      <c r="E2" s="727"/>
      <c r="F2" s="727"/>
      <c r="G2" s="727"/>
      <c r="H2" s="727"/>
      <c r="I2" s="727"/>
    </row>
    <row r="3" spans="1:9" s="3" customFormat="1" ht="11.1" customHeight="1" x14ac:dyDescent="0.2">
      <c r="A3" s="726" t="s">
        <v>116</v>
      </c>
      <c r="B3" s="726"/>
      <c r="C3" s="726"/>
      <c r="D3" s="726"/>
      <c r="E3" s="726"/>
      <c r="F3" s="726"/>
      <c r="G3" s="726"/>
      <c r="H3" s="726"/>
      <c r="I3" s="726"/>
    </row>
    <row r="4" spans="1:9" s="3" customFormat="1" ht="10.5" customHeight="1" x14ac:dyDescent="0.2">
      <c r="A4" s="5"/>
      <c r="B4" s="2"/>
      <c r="C4" s="4"/>
      <c r="D4" s="4"/>
      <c r="E4" s="4"/>
      <c r="F4" s="4"/>
      <c r="G4" s="4"/>
      <c r="H4" s="4"/>
    </row>
    <row r="5" spans="1:9" s="3" customFormat="1" ht="15" customHeight="1" x14ac:dyDescent="0.3">
      <c r="A5" s="6"/>
      <c r="B5" s="7"/>
      <c r="C5" s="728" t="s">
        <v>248</v>
      </c>
      <c r="D5" s="728"/>
      <c r="E5" s="728"/>
      <c r="F5" s="728"/>
      <c r="G5" s="728"/>
      <c r="H5" s="728"/>
    </row>
    <row r="6" spans="1:9" s="3" customFormat="1" ht="30.95" customHeight="1" x14ac:dyDescent="0.2">
      <c r="A6" s="20"/>
      <c r="B6" s="8"/>
      <c r="C6" s="453">
        <v>2025</v>
      </c>
      <c r="D6" s="453" t="s">
        <v>107</v>
      </c>
      <c r="E6" s="453">
        <v>2024</v>
      </c>
      <c r="F6" s="453" t="s">
        <v>107</v>
      </c>
      <c r="G6" s="454" t="s">
        <v>160</v>
      </c>
      <c r="H6" s="454" t="s">
        <v>220</v>
      </c>
    </row>
    <row r="7" spans="1:9" s="3" customFormat="1" ht="15" customHeight="1" x14ac:dyDescent="0.2">
      <c r="A7" s="352" t="s">
        <v>141</v>
      </c>
      <c r="B7" s="63"/>
      <c r="C7" s="353">
        <v>5921.7966396309766</v>
      </c>
      <c r="D7" s="473"/>
      <c r="E7" s="353">
        <v>5958.0032442300562</v>
      </c>
      <c r="F7" s="473"/>
      <c r="G7" s="476">
        <f t="shared" ref="G7:G18" si="0">+C7/E7-1</f>
        <v>-6.0769696012071828E-3</v>
      </c>
      <c r="H7" s="272">
        <v>-6.0769696012071828E-3</v>
      </c>
    </row>
    <row r="8" spans="1:9" s="3" customFormat="1" ht="15" customHeight="1" x14ac:dyDescent="0.2">
      <c r="A8" s="477" t="s">
        <v>144</v>
      </c>
      <c r="B8" s="63"/>
      <c r="C8" s="479">
        <v>986.48004465410304</v>
      </c>
      <c r="D8" s="478"/>
      <c r="E8" s="479">
        <v>1008.6326869605439</v>
      </c>
      <c r="F8" s="353"/>
      <c r="G8" s="480">
        <f t="shared" si="0"/>
        <v>-2.1963042238098085E-2</v>
      </c>
      <c r="H8" s="480">
        <v>-2.196304320776421E-2</v>
      </c>
    </row>
    <row r="9" spans="1:9" s="3" customFormat="1" ht="15" customHeight="1" thickBot="1" x14ac:dyDescent="0.25">
      <c r="A9" s="16" t="s">
        <v>76</v>
      </c>
      <c r="B9" s="63"/>
      <c r="C9" s="474">
        <v>68.989643085201294</v>
      </c>
      <c r="D9" s="354"/>
      <c r="E9" s="474">
        <v>61.21282988103578</v>
      </c>
      <c r="F9" s="475"/>
      <c r="G9" s="272">
        <f t="shared" si="0"/>
        <v>0.12704547754579187</v>
      </c>
      <c r="H9" s="272"/>
    </row>
    <row r="10" spans="1:9" s="3" customFormat="1" ht="15" customHeight="1" x14ac:dyDescent="0.2">
      <c r="A10" s="484" t="s">
        <v>118</v>
      </c>
      <c r="B10" s="63"/>
      <c r="C10" s="485">
        <v>70072.962360082252</v>
      </c>
      <c r="D10" s="486"/>
      <c r="E10" s="485">
        <v>63637.930213795771</v>
      </c>
      <c r="F10" s="486"/>
      <c r="G10" s="487">
        <f t="shared" si="0"/>
        <v>0.10111944440473741</v>
      </c>
      <c r="H10" s="487"/>
    </row>
    <row r="11" spans="1:9" s="3" customFormat="1" ht="15" customHeight="1" thickBot="1" x14ac:dyDescent="0.25">
      <c r="A11" s="457" t="s">
        <v>119</v>
      </c>
      <c r="B11" s="63"/>
      <c r="C11" s="456">
        <v>83.827944166640805</v>
      </c>
      <c r="D11" s="356"/>
      <c r="E11" s="456">
        <v>164.67590769173282</v>
      </c>
      <c r="F11" s="353"/>
      <c r="G11" s="272">
        <f t="shared" si="0"/>
        <v>-0.49095198355570258</v>
      </c>
      <c r="H11" s="353"/>
    </row>
    <row r="12" spans="1:9" s="3" customFormat="1" ht="15" customHeight="1" thickBot="1" x14ac:dyDescent="0.25">
      <c r="A12" s="352" t="s">
        <v>145</v>
      </c>
      <c r="B12" s="63"/>
      <c r="C12" s="482">
        <v>70156.790304248905</v>
      </c>
      <c r="D12" s="458">
        <f t="shared" ref="D12:D20" si="1">+C12/$C$12</f>
        <v>1</v>
      </c>
      <c r="E12" s="482">
        <v>63802.606121487508</v>
      </c>
      <c r="F12" s="458">
        <f t="shared" ref="F12:F20" si="2">+E12/$E$12</f>
        <v>1</v>
      </c>
      <c r="G12" s="458">
        <f t="shared" si="0"/>
        <v>9.9591295231143073E-2</v>
      </c>
      <c r="H12" s="483">
        <v>5.8645951819873421E-2</v>
      </c>
    </row>
    <row r="13" spans="1:9" s="3" customFormat="1" ht="15" customHeight="1" thickBot="1" x14ac:dyDescent="0.25">
      <c r="A13" s="461" t="s">
        <v>120</v>
      </c>
      <c r="B13" s="63"/>
      <c r="C13" s="459">
        <v>38324.456376798058</v>
      </c>
      <c r="D13" s="458">
        <f t="shared" si="1"/>
        <v>0.54626866780245242</v>
      </c>
      <c r="E13" s="459">
        <v>35374.227812672914</v>
      </c>
      <c r="F13" s="458">
        <f t="shared" si="2"/>
        <v>0.55443233377201417</v>
      </c>
      <c r="G13" s="458">
        <f t="shared" si="0"/>
        <v>8.3400507842837479E-2</v>
      </c>
      <c r="H13" s="272"/>
    </row>
    <row r="14" spans="1:9" s="48" customFormat="1" ht="15" customHeight="1" thickBot="1" x14ac:dyDescent="0.25">
      <c r="A14" s="497" t="s">
        <v>2</v>
      </c>
      <c r="B14" s="498"/>
      <c r="C14" s="481">
        <v>31832.333927450847</v>
      </c>
      <c r="D14" s="458">
        <f t="shared" si="1"/>
        <v>0.45373133219754763</v>
      </c>
      <c r="E14" s="481">
        <v>28428.378308814594</v>
      </c>
      <c r="F14" s="458">
        <f t="shared" si="2"/>
        <v>0.44556766622798588</v>
      </c>
      <c r="G14" s="483">
        <f t="shared" si="0"/>
        <v>0.11973794571253515</v>
      </c>
      <c r="H14" s="535">
        <v>7.800191750035812E-2</v>
      </c>
    </row>
    <row r="15" spans="1:9" s="3" customFormat="1" ht="15" customHeight="1" x14ac:dyDescent="0.2">
      <c r="A15" s="484" t="s">
        <v>121</v>
      </c>
      <c r="B15" s="63"/>
      <c r="C15" s="485">
        <v>22478.422030994599</v>
      </c>
      <c r="D15" s="487">
        <f t="shared" si="1"/>
        <v>0.32040265715567151</v>
      </c>
      <c r="E15" s="485">
        <v>19668.011631179299</v>
      </c>
      <c r="F15" s="487">
        <f t="shared" si="2"/>
        <v>0.30826345233812458</v>
      </c>
      <c r="G15" s="487">
        <f t="shared" si="0"/>
        <v>0.14289245158671826</v>
      </c>
      <c r="H15" s="487"/>
    </row>
    <row r="16" spans="1:9" s="3" customFormat="1" ht="15" customHeight="1" x14ac:dyDescent="0.2">
      <c r="A16" s="488" t="s">
        <v>122</v>
      </c>
      <c r="B16" s="63"/>
      <c r="C16" s="489">
        <v>184.06102656924159</v>
      </c>
      <c r="D16" s="480">
        <f t="shared" si="1"/>
        <v>2.6235668104402192E-3</v>
      </c>
      <c r="E16" s="489">
        <v>187.5030287939187</v>
      </c>
      <c r="F16" s="480">
        <v>2.9387989016763883E-3</v>
      </c>
      <c r="G16" s="480" t="s">
        <v>77</v>
      </c>
      <c r="H16" s="480"/>
    </row>
    <row r="17" spans="1:8" s="3" customFormat="1" ht="15" customHeight="1" thickBot="1" x14ac:dyDescent="0.25">
      <c r="A17" s="271" t="s">
        <v>146</v>
      </c>
      <c r="B17" s="63"/>
      <c r="C17" s="339">
        <v>-77.859483882073889</v>
      </c>
      <c r="D17" s="463">
        <v>-1.1097925595572535E-3</v>
      </c>
      <c r="E17" s="339">
        <v>-43.750760498644297</v>
      </c>
      <c r="F17" s="272">
        <v>-6.8572058663775911E-4</v>
      </c>
      <c r="G17" s="463">
        <f t="shared" si="0"/>
        <v>0.77961441114804209</v>
      </c>
      <c r="H17" s="463"/>
    </row>
    <row r="18" spans="1:8" s="48" customFormat="1" ht="15" customHeight="1" thickBot="1" x14ac:dyDescent="0.25">
      <c r="A18" s="499" t="s">
        <v>180</v>
      </c>
      <c r="B18" s="42"/>
      <c r="C18" s="481">
        <v>9247.7103537690764</v>
      </c>
      <c r="D18" s="272">
        <f t="shared" si="1"/>
        <v>0.13181490079099312</v>
      </c>
      <c r="E18" s="481">
        <v>8616.6144093400217</v>
      </c>
      <c r="F18" s="458">
        <f t="shared" si="2"/>
        <v>0.13505113557482268</v>
      </c>
      <c r="G18" s="272">
        <f t="shared" si="0"/>
        <v>7.3241753019025024E-2</v>
      </c>
      <c r="H18" s="483">
        <v>3.1922333787507196E-2</v>
      </c>
    </row>
    <row r="19" spans="1:8" s="48" customFormat="1" ht="15" customHeight="1" x14ac:dyDescent="0.2">
      <c r="A19" s="490" t="s">
        <v>123</v>
      </c>
      <c r="B19" s="41"/>
      <c r="C19" s="485">
        <v>25.507526191037403</v>
      </c>
      <c r="D19" s="491">
        <f t="shared" si="1"/>
        <v>3.6357886500250271E-4</v>
      </c>
      <c r="E19" s="485">
        <v>-90.344301655454501</v>
      </c>
      <c r="F19" s="491">
        <f t="shared" si="2"/>
        <v>-1.4159970438108523E-3</v>
      </c>
      <c r="G19" s="487" t="s">
        <v>77</v>
      </c>
      <c r="H19" s="476"/>
    </row>
    <row r="20" spans="1:8" s="48" customFormat="1" ht="15" customHeight="1" thickBot="1" x14ac:dyDescent="0.25">
      <c r="A20" s="16" t="s">
        <v>179</v>
      </c>
      <c r="B20" s="63"/>
      <c r="C20" s="339">
        <v>-75.955112523351502</v>
      </c>
      <c r="D20" s="272">
        <f t="shared" si="1"/>
        <v>-1.0826480543644744E-3</v>
      </c>
      <c r="E20" s="339">
        <v>13.183466545547201</v>
      </c>
      <c r="F20" s="272">
        <f t="shared" si="2"/>
        <v>2.0662896622818764E-4</v>
      </c>
      <c r="G20" s="272" t="s">
        <v>77</v>
      </c>
      <c r="H20" s="272"/>
    </row>
    <row r="21" spans="1:8" s="48" customFormat="1" ht="15" customHeight="1" x14ac:dyDescent="0.2">
      <c r="A21" s="492" t="s">
        <v>25</v>
      </c>
      <c r="B21" s="63"/>
      <c r="C21" s="485">
        <v>1878.6273762899593</v>
      </c>
      <c r="D21" s="486"/>
      <c r="E21" s="485">
        <v>1796.5591569041853</v>
      </c>
      <c r="F21" s="487"/>
      <c r="G21" s="487">
        <f>+C21/E21-1</f>
        <v>4.5680777652316928E-2</v>
      </c>
      <c r="H21" s="486"/>
    </row>
    <row r="22" spans="1:8" s="48" customFormat="1" ht="15" customHeight="1" thickBot="1" x14ac:dyDescent="0.25">
      <c r="A22" s="494" t="s">
        <v>39</v>
      </c>
      <c r="B22" s="358"/>
      <c r="C22" s="456">
        <v>590.2731752120045</v>
      </c>
      <c r="D22" s="272"/>
      <c r="E22" s="456">
        <v>622.64134065407745</v>
      </c>
      <c r="F22" s="272"/>
      <c r="G22" s="272">
        <f>+C22/E22-1</f>
        <v>-5.1985249498644914E-2</v>
      </c>
      <c r="H22" s="272"/>
    </row>
    <row r="23" spans="1:8" s="3" customFormat="1" ht="15" customHeight="1" x14ac:dyDescent="0.2">
      <c r="A23" s="492" t="s">
        <v>37</v>
      </c>
      <c r="B23" s="358"/>
      <c r="C23" s="485">
        <v>1288.3542010779549</v>
      </c>
      <c r="D23" s="487"/>
      <c r="E23" s="485">
        <v>1173.917816250108</v>
      </c>
      <c r="F23" s="487"/>
      <c r="G23" s="487">
        <f>+C23/E23-1</f>
        <v>9.7482450000968113E-2</v>
      </c>
      <c r="H23" s="487"/>
    </row>
    <row r="24" spans="1:8" s="3" customFormat="1" ht="15" customHeight="1" x14ac:dyDescent="0.2">
      <c r="A24" s="493" t="s">
        <v>38</v>
      </c>
      <c r="B24" s="63"/>
      <c r="C24" s="489">
        <v>59.141348309090397</v>
      </c>
      <c r="D24" s="480"/>
      <c r="E24" s="489">
        <v>-25.606986732705074</v>
      </c>
      <c r="F24" s="480"/>
      <c r="G24" s="480" t="s">
        <v>77</v>
      </c>
      <c r="H24" s="480"/>
    </row>
    <row r="25" spans="1:8" s="3" customFormat="1" ht="22.5" x14ac:dyDescent="0.2">
      <c r="A25" s="493" t="s">
        <v>174</v>
      </c>
      <c r="B25" s="63"/>
      <c r="C25" s="489">
        <v>-86.88629882842541</v>
      </c>
      <c r="D25" s="478"/>
      <c r="E25" s="489">
        <v>-6.6165638991926565</v>
      </c>
      <c r="F25" s="480"/>
      <c r="G25" s="480">
        <f>+C25/E25-1</f>
        <v>12.131634508816147</v>
      </c>
      <c r="H25" s="478"/>
    </row>
    <row r="26" spans="1:8" s="48" customFormat="1" ht="15" customHeight="1" thickBot="1" x14ac:dyDescent="0.25">
      <c r="A26" s="494" t="s">
        <v>124</v>
      </c>
      <c r="B26" s="358"/>
      <c r="C26" s="339">
        <v>-134.7349072969846</v>
      </c>
      <c r="D26" s="463"/>
      <c r="E26" s="339">
        <v>46.409702002009197</v>
      </c>
      <c r="F26" s="272"/>
      <c r="G26" s="272" t="s">
        <v>77</v>
      </c>
      <c r="H26" s="272"/>
    </row>
    <row r="27" spans="1:8" s="3" customFormat="1" ht="15" customHeight="1" thickBot="1" x14ac:dyDescent="0.25">
      <c r="A27" s="271" t="s">
        <v>125</v>
      </c>
      <c r="B27" s="41"/>
      <c r="C27" s="460">
        <v>1125.8743432616354</v>
      </c>
      <c r="D27" s="247"/>
      <c r="E27" s="460">
        <v>1188.1039676202195</v>
      </c>
      <c r="F27" s="462"/>
      <c r="G27" s="458">
        <f>+C27/E27-1</f>
        <v>-5.2377254899022341E-2</v>
      </c>
      <c r="H27" s="458"/>
    </row>
    <row r="28" spans="1:8" s="3" customFormat="1" ht="15" customHeight="1" x14ac:dyDescent="0.2">
      <c r="A28" s="495" t="s">
        <v>126</v>
      </c>
      <c r="B28" s="63"/>
      <c r="C28" s="485">
        <v>8172.2835968397576</v>
      </c>
      <c r="D28" s="487"/>
      <c r="E28" s="485">
        <v>7505.6712768297075</v>
      </c>
      <c r="F28" s="487"/>
      <c r="G28" s="487">
        <f>+C28/E28-1</f>
        <v>8.8814483798125732E-2</v>
      </c>
      <c r="H28" s="487"/>
    </row>
    <row r="29" spans="1:8" s="3" customFormat="1" ht="15" customHeight="1" x14ac:dyDescent="0.2">
      <c r="A29" s="496" t="s">
        <v>127</v>
      </c>
      <c r="B29" s="63"/>
      <c r="C29" s="489">
        <v>2680.7614966408419</v>
      </c>
      <c r="D29" s="478"/>
      <c r="E29" s="489">
        <v>2258.2085783668135</v>
      </c>
      <c r="F29" s="480"/>
      <c r="G29" s="480">
        <f>+C29/E29-1</f>
        <v>0.18711864011234436</v>
      </c>
      <c r="H29" s="478"/>
    </row>
    <row r="30" spans="1:8" s="3" customFormat="1" ht="15" customHeight="1" thickBot="1" x14ac:dyDescent="0.25">
      <c r="A30" s="271" t="s">
        <v>128</v>
      </c>
      <c r="B30" s="42"/>
      <c r="C30" s="456">
        <v>0</v>
      </c>
      <c r="D30" s="272"/>
      <c r="E30" s="456">
        <v>0</v>
      </c>
      <c r="F30" s="272"/>
      <c r="G30" s="272" t="s">
        <v>77</v>
      </c>
      <c r="H30" s="272"/>
    </row>
    <row r="31" spans="1:8" s="3" customFormat="1" ht="14.25" customHeight="1" thickBot="1" x14ac:dyDescent="0.25">
      <c r="A31" s="465" t="s">
        <v>129</v>
      </c>
      <c r="B31" s="16"/>
      <c r="C31" s="456">
        <v>5491.5221001989157</v>
      </c>
      <c r="D31" s="472"/>
      <c r="E31" s="456">
        <v>5247.4626984628931</v>
      </c>
      <c r="F31" s="469"/>
      <c r="G31" s="469">
        <f>+C31/E31-1</f>
        <v>4.6509983159577883E-2</v>
      </c>
      <c r="H31" s="468"/>
    </row>
    <row r="32" spans="1:8" s="3" customFormat="1" ht="19.5" customHeight="1" thickBot="1" x14ac:dyDescent="0.25">
      <c r="A32" s="500" t="s">
        <v>130</v>
      </c>
      <c r="B32" s="42"/>
      <c r="C32" s="482">
        <v>5139.3468346357949</v>
      </c>
      <c r="D32" s="483">
        <f>+C32/$C$12</f>
        <v>7.3255159085072061E-2</v>
      </c>
      <c r="E32" s="482">
        <v>5006.1071877086506</v>
      </c>
      <c r="F32" s="458">
        <f>+E32/$E$12</f>
        <v>7.8462424844785272E-2</v>
      </c>
      <c r="G32" s="458">
        <f>+C32/E32-1</f>
        <v>2.6615420311870919E-2</v>
      </c>
      <c r="H32" s="668">
        <v>-2.7841173994383905E-2</v>
      </c>
    </row>
    <row r="33" spans="1:8" s="3" customFormat="1" ht="15" customHeight="1" thickBot="1" x14ac:dyDescent="0.25">
      <c r="A33" s="466" t="s">
        <v>131</v>
      </c>
      <c r="B33" s="359"/>
      <c r="C33" s="470">
        <v>352.17526556312072</v>
      </c>
      <c r="D33" s="452">
        <f>+C33/$C$12</f>
        <v>5.0198314950818373E-3</v>
      </c>
      <c r="E33" s="470">
        <v>241.35551075424274</v>
      </c>
      <c r="F33" s="469">
        <f>+E33/$E$12</f>
        <v>3.7828472130852159E-3</v>
      </c>
      <c r="G33" s="469">
        <v>0.4591556847513576</v>
      </c>
      <c r="H33" s="468"/>
    </row>
    <row r="34" spans="1:8" s="3" customFormat="1" ht="12.95" customHeight="1" x14ac:dyDescent="0.2">
      <c r="A34" s="273"/>
      <c r="B34" s="9"/>
      <c r="C34" s="17"/>
      <c r="D34" s="18"/>
      <c r="E34" s="17"/>
      <c r="F34" s="19"/>
      <c r="G34" s="274"/>
      <c r="H34" s="274"/>
    </row>
    <row r="35" spans="1:8" s="3" customFormat="1" ht="30.95" customHeight="1" x14ac:dyDescent="0.2">
      <c r="A35" s="588" t="s">
        <v>229</v>
      </c>
      <c r="C35" s="453">
        <f>C6</f>
        <v>2025</v>
      </c>
      <c r="D35" s="540" t="str">
        <f>D6</f>
        <v>% of Rev.</v>
      </c>
      <c r="E35" s="453">
        <f>E6</f>
        <v>2024</v>
      </c>
      <c r="F35" s="540" t="str">
        <f>D35</f>
        <v>% of Rev.</v>
      </c>
      <c r="G35" s="454" t="s">
        <v>160</v>
      </c>
      <c r="H35" s="454" t="s">
        <v>220</v>
      </c>
    </row>
    <row r="36" spans="1:8" s="3" customFormat="1" ht="15" customHeight="1" thickBot="1" x14ac:dyDescent="0.25">
      <c r="A36" s="501" t="s">
        <v>178</v>
      </c>
      <c r="B36" s="13"/>
      <c r="C36" s="536">
        <v>9247.7103537690764</v>
      </c>
      <c r="D36" s="463">
        <f>+C36/C$12</f>
        <v>0.13181490079099312</v>
      </c>
      <c r="E36" s="536">
        <v>8616.6144093400217</v>
      </c>
      <c r="F36" s="463">
        <f>+E36/$E$12</f>
        <v>0.13505113557482268</v>
      </c>
      <c r="G36" s="463">
        <f>C36/E36-1</f>
        <v>7.3241753019025024E-2</v>
      </c>
      <c r="H36" s="463">
        <v>3.1922333787507196E-2</v>
      </c>
    </row>
    <row r="37" spans="1:8" s="3" customFormat="1" ht="15" customHeight="1" x14ac:dyDescent="0.2">
      <c r="A37" s="510" t="s">
        <v>4</v>
      </c>
      <c r="B37" s="48"/>
      <c r="C37" s="537">
        <v>3113.8853915882878</v>
      </c>
      <c r="D37" s="511"/>
      <c r="E37" s="537">
        <v>2540.8919842684977</v>
      </c>
      <c r="F37" s="509"/>
      <c r="G37" s="513">
        <f>C37/E37-1</f>
        <v>0.22550876261855346</v>
      </c>
      <c r="H37" s="514"/>
    </row>
    <row r="38" spans="1:8" s="3" customFormat="1" ht="15" customHeight="1" thickBot="1" x14ac:dyDescent="0.25">
      <c r="A38" s="139" t="s">
        <v>132</v>
      </c>
      <c r="B38" s="9"/>
      <c r="C38" s="538">
        <v>892.59697836542523</v>
      </c>
      <c r="D38" s="463"/>
      <c r="E38" s="538">
        <v>786.06641926138127</v>
      </c>
      <c r="F38" s="512"/>
      <c r="G38" s="463">
        <f>C38/E38-1</f>
        <v>0.13552361033835303</v>
      </c>
      <c r="H38" s="456"/>
    </row>
    <row r="39" spans="1:8" s="48" customFormat="1" ht="15" customHeight="1" thickBot="1" x14ac:dyDescent="0.25">
      <c r="A39" s="508" t="s">
        <v>230</v>
      </c>
      <c r="B39" s="9"/>
      <c r="C39" s="470">
        <v>13254.19272372279</v>
      </c>
      <c r="D39" s="463">
        <f>+C39/$C$12</f>
        <v>0.18892245021819473</v>
      </c>
      <c r="E39" s="470">
        <v>11943.572812869903</v>
      </c>
      <c r="F39" s="463">
        <f>+E39/$E$12</f>
        <v>0.18719568899941116</v>
      </c>
      <c r="G39" s="463">
        <f>C39/E39-1</f>
        <v>0.10973432584934861</v>
      </c>
      <c r="H39" s="539">
        <v>6.7164757641435591E-2</v>
      </c>
    </row>
    <row r="40" spans="1:8" s="3" customFormat="1" ht="15" customHeight="1" thickBot="1" x14ac:dyDescent="0.25">
      <c r="A40" s="502" t="s">
        <v>225</v>
      </c>
      <c r="B40" s="507"/>
      <c r="C40" s="537">
        <v>4227.5387598755815</v>
      </c>
      <c r="D40" s="504"/>
      <c r="E40" s="537">
        <v>3181.3269740568703</v>
      </c>
      <c r="F40" s="505"/>
      <c r="G40" s="586">
        <f>C40/E40-1</f>
        <v>0.32886018769852132</v>
      </c>
      <c r="H40" s="506"/>
    </row>
    <row r="41" spans="1:8" s="3" customFormat="1" ht="12.6" customHeight="1" x14ac:dyDescent="0.2">
      <c r="A41" s="503"/>
      <c r="B41" s="48"/>
      <c r="C41" s="503"/>
      <c r="D41" s="503"/>
      <c r="E41" s="503"/>
      <c r="F41" s="503"/>
      <c r="G41" s="48"/>
      <c r="H41" s="503"/>
    </row>
    <row r="42" spans="1:8" s="3" customFormat="1" ht="11.25" x14ac:dyDescent="0.2">
      <c r="A42" s="15"/>
      <c r="B42" s="16"/>
      <c r="C42" s="137"/>
      <c r="D42" s="93"/>
      <c r="E42" s="137"/>
      <c r="F42" s="93"/>
      <c r="G42" s="138"/>
      <c r="H42" s="49"/>
    </row>
    <row r="43" spans="1:8" s="1" customFormat="1" ht="18" customHeight="1" x14ac:dyDescent="0.2">
      <c r="A43" s="724" t="s">
        <v>46</v>
      </c>
      <c r="B43" s="724"/>
      <c r="C43" s="724"/>
      <c r="D43" s="724"/>
      <c r="E43" s="724"/>
      <c r="F43" s="724"/>
      <c r="G43" s="724"/>
      <c r="H43" s="724"/>
    </row>
    <row r="44" spans="1:8" s="3" customFormat="1" ht="12.75" customHeight="1" x14ac:dyDescent="0.2">
      <c r="A44" s="153" t="s">
        <v>47</v>
      </c>
    </row>
    <row r="45" spans="1:8" s="3" customFormat="1" ht="21.75" customHeight="1" x14ac:dyDescent="0.2">
      <c r="A45" s="724" t="s">
        <v>45</v>
      </c>
      <c r="B45" s="724"/>
      <c r="C45" s="724"/>
      <c r="D45" s="724"/>
      <c r="E45" s="724"/>
      <c r="F45" s="724"/>
      <c r="G45" s="724"/>
      <c r="H45" s="724"/>
    </row>
    <row r="46" spans="1:8" s="3" customFormat="1" ht="14.25" customHeight="1" x14ac:dyDescent="0.2">
      <c r="A46" s="723" t="s">
        <v>26</v>
      </c>
      <c r="B46" s="723"/>
      <c r="C46" s="723"/>
      <c r="D46" s="723"/>
      <c r="E46" s="723"/>
      <c r="F46" s="723"/>
      <c r="G46" s="723"/>
      <c r="H46" s="723"/>
    </row>
    <row r="47" spans="1:8" s="3" customFormat="1" ht="11.1" customHeight="1" x14ac:dyDescent="0.2">
      <c r="A47" s="723" t="s">
        <v>27</v>
      </c>
      <c r="B47" s="723"/>
      <c r="C47" s="723"/>
      <c r="D47" s="723"/>
      <c r="E47" s="723"/>
      <c r="F47" s="723"/>
      <c r="G47" s="723"/>
      <c r="H47" s="723"/>
    </row>
    <row r="48" spans="1:8" s="3" customFormat="1" ht="11.1" customHeight="1" x14ac:dyDescent="0.2">
      <c r="A48" s="725" t="s">
        <v>28</v>
      </c>
      <c r="B48" s="725"/>
      <c r="C48" s="725"/>
      <c r="D48" s="725"/>
      <c r="E48" s="725"/>
      <c r="F48" s="725"/>
      <c r="G48" s="725"/>
      <c r="H48" s="725"/>
    </row>
    <row r="49" spans="1:8" s="3" customFormat="1" ht="11.1" customHeight="1" x14ac:dyDescent="0.2">
      <c r="A49" s="722" t="s">
        <v>29</v>
      </c>
      <c r="B49" s="722"/>
      <c r="C49" s="722"/>
      <c r="D49" s="722"/>
      <c r="E49" s="722"/>
      <c r="F49" s="722"/>
      <c r="G49" s="722"/>
      <c r="H49" s="722"/>
    </row>
    <row r="50" spans="1:8" s="3" customFormat="1" ht="11.1" customHeight="1" x14ac:dyDescent="0.2">
      <c r="A50" s="722" t="s">
        <v>30</v>
      </c>
      <c r="B50" s="722"/>
      <c r="C50" s="722"/>
      <c r="D50" s="722"/>
      <c r="E50" s="722"/>
      <c r="F50" s="722"/>
      <c r="G50" s="722"/>
      <c r="H50" s="722"/>
    </row>
    <row r="51" spans="1:8" s="3" customFormat="1" ht="11.1" customHeight="1" x14ac:dyDescent="0.2">
      <c r="A51" s="722" t="s">
        <v>31</v>
      </c>
      <c r="B51" s="722"/>
      <c r="C51" s="722"/>
      <c r="D51" s="722"/>
      <c r="E51" s="722"/>
      <c r="F51" s="722"/>
      <c r="G51" s="722"/>
      <c r="H51" s="722"/>
    </row>
    <row r="52" spans="1:8" s="51" customFormat="1" ht="15.75" customHeight="1" x14ac:dyDescent="0.2">
      <c r="A52" s="722" t="s">
        <v>32</v>
      </c>
      <c r="B52" s="722"/>
      <c r="C52" s="722"/>
      <c r="D52" s="722"/>
      <c r="E52" s="722"/>
      <c r="F52" s="722"/>
      <c r="G52" s="722"/>
      <c r="H52" s="722"/>
    </row>
    <row r="53" spans="1:8" s="51" customFormat="1" ht="15.75" customHeight="1" x14ac:dyDescent="0.2">
      <c r="A53" s="723" t="s">
        <v>16</v>
      </c>
      <c r="B53" s="723"/>
      <c r="C53" s="723"/>
      <c r="D53" s="723"/>
      <c r="E53" s="723"/>
      <c r="F53" s="723"/>
      <c r="G53" s="723"/>
      <c r="H53" s="723"/>
    </row>
    <row r="54" spans="1:8" s="51" customFormat="1" ht="15.75" customHeight="1" x14ac:dyDescent="0.2">
      <c r="B54" s="52"/>
      <c r="C54" s="53"/>
      <c r="D54" s="53"/>
      <c r="E54" s="53"/>
      <c r="F54" s="53"/>
      <c r="G54" s="53"/>
      <c r="H54" s="53"/>
    </row>
    <row r="55" spans="1:8" s="51" customFormat="1" ht="15.75" customHeight="1" x14ac:dyDescent="0.2">
      <c r="A55" s="54"/>
      <c r="B55" s="52"/>
      <c r="C55" s="53"/>
      <c r="D55" s="53"/>
      <c r="E55" s="53"/>
      <c r="F55" s="53"/>
      <c r="G55" s="53"/>
      <c r="H55" s="53"/>
    </row>
    <row r="56" spans="1:8" ht="18" x14ac:dyDescent="0.2">
      <c r="A56" s="54"/>
      <c r="B56" s="52"/>
      <c r="C56" s="53"/>
      <c r="D56" s="53"/>
      <c r="E56" s="53"/>
      <c r="F56" s="53"/>
      <c r="G56" s="53"/>
      <c r="H56" s="53"/>
    </row>
    <row r="57" spans="1:8" ht="16.5" x14ac:dyDescent="0.2">
      <c r="A57" s="55"/>
      <c r="B57" s="52"/>
      <c r="C57" s="53"/>
      <c r="D57" s="53"/>
      <c r="E57" s="53"/>
      <c r="F57" s="53"/>
      <c r="G57" s="53"/>
      <c r="H57" s="53"/>
    </row>
  </sheetData>
  <mergeCells count="14">
    <mergeCell ref="A3:I3"/>
    <mergeCell ref="A1:I1"/>
    <mergeCell ref="A2:I2"/>
    <mergeCell ref="A43:H43"/>
    <mergeCell ref="C5:H5"/>
    <mergeCell ref="A51:H51"/>
    <mergeCell ref="A52:H52"/>
    <mergeCell ref="A53:H53"/>
    <mergeCell ref="A45:H45"/>
    <mergeCell ref="A46:H46"/>
    <mergeCell ref="A47:H47"/>
    <mergeCell ref="A48:H48"/>
    <mergeCell ref="A49:H49"/>
    <mergeCell ref="A50:H50"/>
  </mergeCells>
  <printOptions horizontalCentered="1"/>
  <pageMargins left="0.43307086614173229" right="0.31496062992125984" top="0.78740157480314965" bottom="0.23622047244094491" header="0" footer="0"/>
  <pageSetup scale="44" orientation="portrait" horizontalDpi="300" verticalDpi="300" r:id="rId1"/>
  <headerFooter alignWithMargins="0"/>
  <ignoredErrors>
    <ignoredError sqref="D40" formula="1"/>
  </ignoredErrors>
  <drawing r:id="rId2"/>
  <legacyDrawing r:id="rId3"/>
  <oleObjects>
    <mc:AlternateContent xmlns:mc="http://schemas.openxmlformats.org/markup-compatibility/2006">
      <mc:Choice Requires="x14">
        <oleObject progId="Word.Picture.8" shapeId="40961" r:id="rId4">
          <objectPr defaultSize="0" autoPict="0" r:id="rId5">
            <anchor moveWithCells="1" sizeWithCells="1">
              <from>
                <xdr:col>4</xdr:col>
                <xdr:colOff>0</xdr:colOff>
                <xdr:row>41</xdr:row>
                <xdr:rowOff>0</xdr:rowOff>
              </from>
              <to>
                <xdr:col>4</xdr:col>
                <xdr:colOff>0</xdr:colOff>
                <xdr:row>41</xdr:row>
                <xdr:rowOff>0</xdr:rowOff>
              </to>
            </anchor>
          </objectPr>
        </oleObject>
      </mc:Choice>
      <mc:Fallback>
        <oleObject progId="Word.Picture.8" shapeId="40961" r:id="rId4"/>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O29"/>
  <sheetViews>
    <sheetView showGridLines="0" zoomScale="124" zoomScaleNormal="103" zoomScaleSheetLayoutView="110" workbookViewId="0">
      <selection sqref="A1:O20"/>
    </sheetView>
  </sheetViews>
  <sheetFormatPr baseColWidth="10" defaultColWidth="9.85546875" defaultRowHeight="11.25" x14ac:dyDescent="0.2"/>
  <cols>
    <col min="1" max="1" width="51.140625" style="1" customWidth="1"/>
    <col min="2" max="2" width="1.7109375" style="27" customWidth="1"/>
    <col min="3" max="7" width="8.7109375" style="27" customWidth="1"/>
    <col min="8" max="8" width="11.28515625" style="27" bestFit="1" customWidth="1"/>
    <col min="9" max="9" width="2.7109375" style="262" customWidth="1"/>
    <col min="10" max="14" width="8.7109375" style="262" hidden="1" customWidth="1"/>
    <col min="15" max="15" width="11.7109375" style="262" hidden="1" customWidth="1"/>
    <col min="16" max="16384" width="9.85546875" style="262"/>
  </cols>
  <sheetData>
    <row r="1" spans="1:15" s="42" customFormat="1" ht="15" customHeight="1" x14ac:dyDescent="0.2">
      <c r="A1" s="727" t="s">
        <v>105</v>
      </c>
      <c r="B1" s="727"/>
      <c r="C1" s="727"/>
      <c r="D1" s="727"/>
      <c r="E1" s="727"/>
      <c r="F1" s="727"/>
      <c r="G1" s="727"/>
      <c r="H1" s="727"/>
      <c r="I1" s="727"/>
      <c r="J1" s="727"/>
      <c r="K1" s="727"/>
      <c r="L1" s="727"/>
      <c r="M1" s="727"/>
      <c r="N1" s="727"/>
      <c r="O1" s="727"/>
    </row>
    <row r="2" spans="1:15" s="42" customFormat="1" ht="15" customHeight="1" thickBot="1" x14ac:dyDescent="0.25">
      <c r="A2" s="729" t="s">
        <v>108</v>
      </c>
      <c r="B2" s="729"/>
      <c r="C2" s="729"/>
      <c r="D2" s="729"/>
      <c r="E2" s="729"/>
      <c r="F2" s="729"/>
      <c r="G2" s="729"/>
      <c r="H2" s="729"/>
      <c r="I2" s="729"/>
      <c r="J2" s="729"/>
      <c r="K2" s="729"/>
      <c r="L2" s="729"/>
      <c r="M2" s="729"/>
      <c r="N2" s="729"/>
      <c r="O2" s="729"/>
    </row>
    <row r="3" spans="1:15" s="42" customFormat="1" ht="11.1" customHeight="1" x14ac:dyDescent="0.2">
      <c r="A3" s="726" t="s">
        <v>116</v>
      </c>
      <c r="B3" s="726"/>
      <c r="C3" s="726"/>
      <c r="D3" s="726"/>
      <c r="E3" s="726"/>
      <c r="F3" s="726"/>
      <c r="G3" s="726"/>
      <c r="H3" s="726"/>
      <c r="I3" s="726"/>
      <c r="J3" s="726"/>
      <c r="K3" s="726"/>
      <c r="L3" s="726"/>
      <c r="M3" s="726"/>
      <c r="N3" s="726"/>
      <c r="O3" s="726"/>
    </row>
    <row r="4" spans="1:15" s="42" customFormat="1" ht="11.1" customHeight="1" x14ac:dyDescent="0.2">
      <c r="A4" s="2"/>
      <c r="B4" s="34"/>
      <c r="C4" s="34"/>
      <c r="D4" s="34"/>
      <c r="E4" s="34"/>
      <c r="F4" s="34"/>
      <c r="G4" s="34"/>
      <c r="H4" s="34"/>
      <c r="J4" s="34"/>
      <c r="K4" s="34"/>
      <c r="L4" s="34"/>
      <c r="M4" s="34"/>
      <c r="N4" s="34"/>
      <c r="O4" s="34"/>
    </row>
    <row r="5" spans="1:15" s="42" customFormat="1" ht="15" customHeight="1" x14ac:dyDescent="0.3">
      <c r="A5" s="2"/>
      <c r="B5" s="34"/>
      <c r="C5" s="728" t="s">
        <v>248</v>
      </c>
      <c r="D5" s="728"/>
      <c r="E5" s="728"/>
      <c r="F5" s="728"/>
      <c r="G5" s="728"/>
      <c r="H5" s="728"/>
      <c r="J5" s="728" t="s">
        <v>237</v>
      </c>
      <c r="K5" s="728"/>
      <c r="L5" s="728"/>
      <c r="M5" s="728"/>
      <c r="N5" s="728"/>
      <c r="O5" s="728"/>
    </row>
    <row r="6" spans="1:15" s="246" customFormat="1" ht="30.75" customHeight="1" x14ac:dyDescent="0.2">
      <c r="A6" s="97"/>
      <c r="B6" s="69"/>
      <c r="C6" s="515">
        <v>2025</v>
      </c>
      <c r="D6" s="516" t="s">
        <v>107</v>
      </c>
      <c r="E6" s="515">
        <v>2024</v>
      </c>
      <c r="F6" s="516" t="s">
        <v>107</v>
      </c>
      <c r="G6" s="515" t="s">
        <v>160</v>
      </c>
      <c r="H6" s="515" t="s">
        <v>221</v>
      </c>
      <c r="J6" s="515">
        <v>2025</v>
      </c>
      <c r="K6" s="516" t="s">
        <v>107</v>
      </c>
      <c r="L6" s="515">
        <v>2024</v>
      </c>
      <c r="M6" s="516" t="s">
        <v>107</v>
      </c>
      <c r="N6" s="515" t="s">
        <v>160</v>
      </c>
      <c r="O6" s="515" t="s">
        <v>221</v>
      </c>
    </row>
    <row r="7" spans="1:15" s="42" customFormat="1" ht="15.75" customHeight="1" x14ac:dyDescent="0.2">
      <c r="A7" s="518" t="s">
        <v>141</v>
      </c>
      <c r="B7" s="63"/>
      <c r="C7" s="473">
        <v>2903.0798963799662</v>
      </c>
      <c r="D7" s="473"/>
      <c r="E7" s="473">
        <v>3019.0914180065329</v>
      </c>
      <c r="F7" s="473"/>
      <c r="G7" s="476">
        <v>-3.8425971779008861E-2</v>
      </c>
      <c r="H7" s="476">
        <v>-3.8425971779008861E-2</v>
      </c>
      <c r="J7" s="473">
        <v>2903.0798963799662</v>
      </c>
      <c r="K7" s="473"/>
      <c r="L7" s="473">
        <v>3019.0914180065329</v>
      </c>
      <c r="M7" s="473"/>
      <c r="N7" s="476">
        <v>-3.8425971779008861E-2</v>
      </c>
      <c r="O7" s="476">
        <v>-3.8425971779008861E-2</v>
      </c>
    </row>
    <row r="8" spans="1:15" s="42" customFormat="1" ht="15.75" customHeight="1" x14ac:dyDescent="0.2">
      <c r="A8" s="519" t="s">
        <v>142</v>
      </c>
      <c r="B8" s="63"/>
      <c r="C8" s="478">
        <v>553.2742349524857</v>
      </c>
      <c r="D8" s="478"/>
      <c r="E8" s="478">
        <v>579.8425300475302</v>
      </c>
      <c r="F8" s="478"/>
      <c r="G8" s="480">
        <v>-4.581984542056039E-2</v>
      </c>
      <c r="H8" s="480">
        <v>-4.5819845420560279E-2</v>
      </c>
      <c r="J8" s="478">
        <v>553.2742349524857</v>
      </c>
      <c r="K8" s="478"/>
      <c r="L8" s="478">
        <v>579.8425300475302</v>
      </c>
      <c r="M8" s="478"/>
      <c r="N8" s="480">
        <v>-4.581984542056039E-2</v>
      </c>
      <c r="O8" s="480">
        <v>-4.5819845420560279E-2</v>
      </c>
    </row>
    <row r="9" spans="1:15" s="42" customFormat="1" ht="15.75" customHeight="1" thickBot="1" x14ac:dyDescent="0.25">
      <c r="A9" s="520" t="s">
        <v>76</v>
      </c>
      <c r="B9" s="63"/>
      <c r="C9" s="455">
        <v>71.081630811078995</v>
      </c>
      <c r="D9" s="455"/>
      <c r="E9" s="455">
        <v>64.917498398654004</v>
      </c>
      <c r="F9" s="521"/>
      <c r="G9" s="463">
        <f>+C9/E9-1</f>
        <v>9.4953326367745561E-2</v>
      </c>
      <c r="H9" s="521"/>
      <c r="J9" s="455">
        <v>71.081630811078995</v>
      </c>
      <c r="K9" s="455"/>
      <c r="L9" s="455">
        <v>64.917498398654004</v>
      </c>
      <c r="M9" s="521"/>
      <c r="N9" s="463">
        <f>+J9/L9-1</f>
        <v>9.4953326367745561E-2</v>
      </c>
      <c r="O9" s="521"/>
    </row>
    <row r="10" spans="1:15" s="42" customFormat="1" ht="15.75" customHeight="1" x14ac:dyDescent="0.2">
      <c r="A10" s="275" t="s">
        <v>118</v>
      </c>
      <c r="B10" s="63"/>
      <c r="C10" s="485">
        <v>39662.132918080526</v>
      </c>
      <c r="D10" s="486"/>
      <c r="E10" s="460">
        <v>37844.253668942154</v>
      </c>
      <c r="F10" s="589"/>
      <c r="G10" s="486"/>
      <c r="H10" s="589"/>
      <c r="J10" s="485">
        <v>39662.132918080526</v>
      </c>
      <c r="K10" s="486"/>
      <c r="L10" s="485">
        <v>37844.253668942154</v>
      </c>
      <c r="M10" s="589"/>
      <c r="N10" s="486"/>
      <c r="O10" s="589"/>
    </row>
    <row r="11" spans="1:15" s="42" customFormat="1" ht="15.75" customHeight="1" thickBot="1" x14ac:dyDescent="0.25">
      <c r="A11" s="520" t="s">
        <v>119</v>
      </c>
      <c r="B11" s="63"/>
      <c r="C11" s="339">
        <v>6.9445405352546006</v>
      </c>
      <c r="D11" s="521"/>
      <c r="E11" s="590">
        <v>-2.19531800258E-2</v>
      </c>
      <c r="F11" s="475"/>
      <c r="G11" s="521"/>
      <c r="H11" s="475"/>
      <c r="J11" s="339">
        <v>6.9445405352546006</v>
      </c>
      <c r="K11" s="521"/>
      <c r="L11" s="339">
        <v>-2.19531800258E-2</v>
      </c>
      <c r="M11" s="475"/>
      <c r="N11" s="521"/>
      <c r="O11" s="475"/>
    </row>
    <row r="12" spans="1:15" s="42" customFormat="1" ht="15.75" customHeight="1" thickBot="1" x14ac:dyDescent="0.25">
      <c r="A12" s="522" t="s">
        <v>143</v>
      </c>
      <c r="B12" s="358"/>
      <c r="C12" s="464">
        <v>39669.077458615771</v>
      </c>
      <c r="D12" s="355">
        <f t="shared" ref="D12:D20" si="0">+C12/$C$12</f>
        <v>1</v>
      </c>
      <c r="E12" s="357">
        <v>37844.231715762122</v>
      </c>
      <c r="F12" s="355">
        <f t="shared" ref="F12:F20" si="1">+E12/$E$12</f>
        <v>1</v>
      </c>
      <c r="G12" s="355">
        <f>C12/E12-1</f>
        <v>4.8219917808335344E-2</v>
      </c>
      <c r="H12" s="355">
        <v>8.3442661011186026E-3</v>
      </c>
      <c r="J12" s="464">
        <v>39669.077458615771</v>
      </c>
      <c r="K12" s="355">
        <f>J12/$J$12</f>
        <v>1</v>
      </c>
      <c r="L12" s="464">
        <v>37844.231715762122</v>
      </c>
      <c r="M12" s="355">
        <f t="shared" ref="M12:M20" si="2">L12/$L$12</f>
        <v>1</v>
      </c>
      <c r="N12" s="355">
        <f>J12/L12-1</f>
        <v>4.8219917808335344E-2</v>
      </c>
      <c r="O12" s="355">
        <v>8.3442661011186026E-3</v>
      </c>
    </row>
    <row r="13" spans="1:15" s="42" customFormat="1" ht="15.75" customHeight="1" thickBot="1" x14ac:dyDescent="0.25">
      <c r="A13" s="275" t="s">
        <v>120</v>
      </c>
      <c r="B13" s="358"/>
      <c r="C13" s="467">
        <v>20783.426287652681</v>
      </c>
      <c r="D13" s="272">
        <f t="shared" si="0"/>
        <v>0.52392008131105916</v>
      </c>
      <c r="E13" s="339">
        <v>19956.157525059807</v>
      </c>
      <c r="F13" s="272">
        <f t="shared" si="1"/>
        <v>0.52732362688573398</v>
      </c>
      <c r="G13" s="272"/>
      <c r="H13" s="272"/>
      <c r="J13" s="467">
        <v>20783.426287652681</v>
      </c>
      <c r="K13" s="272">
        <f t="shared" ref="K13:K20" si="3">J13/$J$12</f>
        <v>0.52392008131105916</v>
      </c>
      <c r="L13" s="467">
        <v>19956.157525059807</v>
      </c>
      <c r="M13" s="272">
        <f t="shared" si="2"/>
        <v>0.52732362688573398</v>
      </c>
      <c r="N13" s="272"/>
      <c r="O13" s="272"/>
    </row>
    <row r="14" spans="1:15" s="42" customFormat="1" ht="15.75" customHeight="1" thickBot="1" x14ac:dyDescent="0.25">
      <c r="A14" s="522" t="s">
        <v>2</v>
      </c>
      <c r="B14" s="63"/>
      <c r="C14" s="339">
        <v>18885.65117096309</v>
      </c>
      <c r="D14" s="483">
        <f t="shared" si="0"/>
        <v>0.47607991868894078</v>
      </c>
      <c r="E14" s="471">
        <v>17888.074190702311</v>
      </c>
      <c r="F14" s="483">
        <f t="shared" si="1"/>
        <v>0.47267637311426586</v>
      </c>
      <c r="G14" s="483">
        <f>C14/E14-1</f>
        <v>5.5767712590284901E-2</v>
      </c>
      <c r="H14" s="483">
        <v>1.6308870566899225E-2</v>
      </c>
      <c r="J14" s="339">
        <v>18885.65117096309</v>
      </c>
      <c r="K14" s="483">
        <f t="shared" si="3"/>
        <v>0.47607991868894078</v>
      </c>
      <c r="L14" s="339">
        <v>17888.074190702311</v>
      </c>
      <c r="M14" s="483">
        <f t="shared" si="2"/>
        <v>0.47267637311426586</v>
      </c>
      <c r="N14" s="483">
        <f>J14/L14-1</f>
        <v>5.5767712590284901E-2</v>
      </c>
      <c r="O14" s="483">
        <v>1.6308870566899225E-2</v>
      </c>
    </row>
    <row r="15" spans="1:15" s="42" customFormat="1" ht="15.75" customHeight="1" x14ac:dyDescent="0.2">
      <c r="A15" s="517" t="s">
        <v>121</v>
      </c>
      <c r="B15" s="44"/>
      <c r="C15" s="485">
        <v>13360.370336253296</v>
      </c>
      <c r="D15" s="476">
        <f t="shared" si="0"/>
        <v>0.33679558971824647</v>
      </c>
      <c r="E15" s="524">
        <v>12113.817989224621</v>
      </c>
      <c r="F15" s="476">
        <f t="shared" si="1"/>
        <v>0.32009681370223764</v>
      </c>
      <c r="G15" s="476"/>
      <c r="H15" s="476"/>
      <c r="J15" s="485">
        <v>13360.370336253296</v>
      </c>
      <c r="K15" s="476">
        <f t="shared" si="3"/>
        <v>0.33679558971824647</v>
      </c>
      <c r="L15" s="485">
        <v>12113.817989224621</v>
      </c>
      <c r="M15" s="476">
        <f t="shared" si="2"/>
        <v>0.32009681370223764</v>
      </c>
      <c r="N15" s="476"/>
      <c r="O15" s="476"/>
    </row>
    <row r="16" spans="1:15" s="42" customFormat="1" ht="15.75" customHeight="1" x14ac:dyDescent="0.2">
      <c r="A16" s="523" t="s">
        <v>122</v>
      </c>
      <c r="C16" s="524">
        <v>156.33283470259471</v>
      </c>
      <c r="D16" s="476">
        <f t="shared" si="0"/>
        <v>3.9409243853902789E-3</v>
      </c>
      <c r="E16" s="524">
        <v>119.10050964437809</v>
      </c>
      <c r="F16" s="476">
        <v>-6.9300601732328888E-4</v>
      </c>
      <c r="G16" s="476"/>
      <c r="H16" s="476"/>
      <c r="J16" s="524">
        <v>156.33283470259471</v>
      </c>
      <c r="K16" s="476">
        <f t="shared" si="3"/>
        <v>3.9409243853902789E-3</v>
      </c>
      <c r="L16" s="524">
        <v>119.10050964437809</v>
      </c>
      <c r="M16" s="476">
        <v>3.1471245218798491E-3</v>
      </c>
      <c r="N16" s="476"/>
      <c r="O16" s="476"/>
    </row>
    <row r="17" spans="1:15" s="42" customFormat="1" ht="15.75" customHeight="1" thickBot="1" x14ac:dyDescent="0.25">
      <c r="A17" s="275" t="s">
        <v>140</v>
      </c>
      <c r="B17" s="63"/>
      <c r="C17" s="456">
        <v>-30.745026879999998</v>
      </c>
      <c r="D17" s="463">
        <v>-7.7503760736745972E-4</v>
      </c>
      <c r="E17" s="339">
        <v>-26.226280300000003</v>
      </c>
      <c r="F17" s="272">
        <v>-6.9300601732328888E-4</v>
      </c>
      <c r="G17" s="272"/>
      <c r="H17" s="272"/>
      <c r="J17" s="456">
        <v>-30.745026879999998</v>
      </c>
      <c r="K17" s="463">
        <v>-7.7503760736745972E-4</v>
      </c>
      <c r="L17" s="456">
        <v>-26.226280300000003</v>
      </c>
      <c r="M17" s="272">
        <v>-6.9300601732328888E-4</v>
      </c>
      <c r="N17" s="272"/>
      <c r="O17" s="272"/>
    </row>
    <row r="18" spans="1:15" s="42" customFormat="1" ht="15" customHeight="1" thickBot="1" x14ac:dyDescent="0.25">
      <c r="A18" s="525" t="s">
        <v>173</v>
      </c>
      <c r="B18" s="63"/>
      <c r="C18" s="339">
        <v>5399.6930268871984</v>
      </c>
      <c r="D18" s="272">
        <f t="shared" si="0"/>
        <v>0.1361184421926715</v>
      </c>
      <c r="E18" s="471">
        <v>5681.3819721333139</v>
      </c>
      <c r="F18" s="483">
        <f t="shared" si="1"/>
        <v>0.15012544090747174</v>
      </c>
      <c r="G18" s="483">
        <v>-4.9581060845367397E-2</v>
      </c>
      <c r="H18" s="483">
        <v>-9.0714834731622007E-2</v>
      </c>
      <c r="I18" s="3"/>
      <c r="J18" s="339">
        <v>5399.6930268871984</v>
      </c>
      <c r="K18" s="272">
        <f t="shared" si="3"/>
        <v>0.1361184421926715</v>
      </c>
      <c r="L18" s="339">
        <v>5681.3819721333139</v>
      </c>
      <c r="M18" s="483">
        <f t="shared" si="2"/>
        <v>0.15012544090747174</v>
      </c>
      <c r="N18" s="483">
        <v>-4.9581060845367397E-2</v>
      </c>
      <c r="O18" s="483">
        <v>-9.0714834731622007E-2</v>
      </c>
    </row>
    <row r="19" spans="1:15" s="42" customFormat="1" ht="14.25" customHeight="1" thickBot="1" x14ac:dyDescent="0.25">
      <c r="A19" s="526" t="s">
        <v>182</v>
      </c>
      <c r="B19" s="63"/>
      <c r="C19" s="471">
        <v>2508.491433174288</v>
      </c>
      <c r="D19" s="483">
        <f t="shared" si="0"/>
        <v>6.3235436614104218E-2</v>
      </c>
      <c r="E19" s="339">
        <v>2062.2839131619289</v>
      </c>
      <c r="F19" s="272">
        <f t="shared" si="1"/>
        <v>5.4494009249578389E-2</v>
      </c>
      <c r="G19" s="483"/>
      <c r="H19" s="272"/>
      <c r="I19" s="3"/>
      <c r="J19" s="471">
        <v>2508.491433174288</v>
      </c>
      <c r="K19" s="483">
        <f t="shared" si="3"/>
        <v>6.3235436614104218E-2</v>
      </c>
      <c r="L19" s="471">
        <v>2062.2839131619289</v>
      </c>
      <c r="M19" s="272">
        <f t="shared" si="2"/>
        <v>5.4494009249578389E-2</v>
      </c>
      <c r="N19" s="483"/>
      <c r="O19" s="272"/>
    </row>
    <row r="20" spans="1:15" s="42" customFormat="1" ht="15.75" thickBot="1" x14ac:dyDescent="0.25">
      <c r="A20" s="527" t="s">
        <v>231</v>
      </c>
      <c r="B20" s="63"/>
      <c r="C20" s="528">
        <v>7908.1844600614859</v>
      </c>
      <c r="D20" s="529">
        <f t="shared" si="0"/>
        <v>0.19935387880677569</v>
      </c>
      <c r="E20" s="528">
        <v>7743.6658852952432</v>
      </c>
      <c r="F20" s="529">
        <f t="shared" si="1"/>
        <v>0.20461945015705013</v>
      </c>
      <c r="G20" s="529">
        <v>2.1245567306649171E-2</v>
      </c>
      <c r="H20" s="529">
        <v>-2.2239204583534566E-2</v>
      </c>
      <c r="I20" s="3"/>
      <c r="J20" s="528">
        <v>7908.1844600614859</v>
      </c>
      <c r="K20" s="529">
        <f t="shared" si="3"/>
        <v>0.19935387880677569</v>
      </c>
      <c r="L20" s="528">
        <v>7743.6658852952432</v>
      </c>
      <c r="M20" s="529">
        <f t="shared" si="2"/>
        <v>0.20461945015705013</v>
      </c>
      <c r="N20" s="529">
        <v>2.1245567306649171E-2</v>
      </c>
      <c r="O20" s="529">
        <v>-2.2239204583534566E-2</v>
      </c>
    </row>
    <row r="21" spans="1:15" s="42" customFormat="1" ht="6" customHeight="1" x14ac:dyDescent="0.2">
      <c r="A21" s="254"/>
      <c r="B21" s="503"/>
      <c r="C21" s="503"/>
      <c r="D21" s="48"/>
      <c r="E21" s="503"/>
      <c r="F21" s="503"/>
      <c r="G21" s="503"/>
      <c r="H21" s="503"/>
      <c r="I21" s="48"/>
    </row>
    <row r="22" spans="1:15" s="42" customFormat="1" ht="11.1" customHeight="1" x14ac:dyDescent="0.2">
      <c r="A22" s="108"/>
      <c r="B22" s="66"/>
      <c r="C22" s="66"/>
      <c r="D22" s="66"/>
      <c r="E22" s="66"/>
      <c r="F22" s="66"/>
      <c r="G22" s="66"/>
      <c r="H22" s="66"/>
    </row>
    <row r="23" spans="1:15" s="42" customFormat="1" ht="13.5" customHeight="1" x14ac:dyDescent="0.2">
      <c r="A23" s="255" t="s">
        <v>86</v>
      </c>
      <c r="B23" s="255"/>
      <c r="C23" s="255"/>
      <c r="D23" s="255"/>
      <c r="E23" s="255"/>
      <c r="F23" s="255"/>
      <c r="G23" s="255"/>
      <c r="H23" s="255"/>
    </row>
    <row r="24" spans="1:15" s="42" customFormat="1" ht="13.5" customHeight="1" x14ac:dyDescent="0.2">
      <c r="A24" s="257" t="s">
        <v>87</v>
      </c>
      <c r="B24" s="258"/>
      <c r="C24" s="258"/>
      <c r="D24" s="258"/>
      <c r="E24" s="258"/>
      <c r="F24" s="258"/>
      <c r="G24" s="258"/>
      <c r="H24" s="258"/>
    </row>
    <row r="25" spans="1:15" s="42" customFormat="1" ht="13.5" customHeight="1" x14ac:dyDescent="0.2">
      <c r="A25" s="257" t="s">
        <v>88</v>
      </c>
      <c r="B25" s="258"/>
      <c r="C25" s="258"/>
      <c r="D25" s="258"/>
      <c r="E25" s="258"/>
      <c r="F25" s="258"/>
      <c r="G25" s="258"/>
      <c r="H25" s="258"/>
    </row>
    <row r="26" spans="1:15" s="42" customFormat="1" ht="13.5" customHeight="1" x14ac:dyDescent="0.2">
      <c r="A26" s="259" t="s">
        <v>89</v>
      </c>
      <c r="B26" s="258"/>
      <c r="C26" s="258"/>
      <c r="D26" s="258"/>
      <c r="E26" s="258"/>
      <c r="F26" s="258"/>
      <c r="G26" s="258"/>
      <c r="H26" s="258"/>
    </row>
    <row r="27" spans="1:15" s="42" customFormat="1" ht="13.5" customHeight="1" x14ac:dyDescent="0.2">
      <c r="A27" s="259" t="s">
        <v>90</v>
      </c>
      <c r="B27" s="256"/>
      <c r="C27" s="256"/>
      <c r="D27" s="256"/>
      <c r="E27" s="256"/>
      <c r="F27" s="256"/>
      <c r="G27" s="256"/>
      <c r="H27" s="256"/>
    </row>
    <row r="28" spans="1:15" ht="16.149999999999999" customHeight="1" x14ac:dyDescent="0.2">
      <c r="A28" s="260" t="s">
        <v>91</v>
      </c>
      <c r="B28" s="261"/>
      <c r="C28" s="261"/>
      <c r="D28" s="261"/>
      <c r="E28" s="261"/>
      <c r="F28" s="261"/>
      <c r="G28" s="261"/>
      <c r="H28" s="261"/>
    </row>
    <row r="29" spans="1:15" ht="22.9" customHeight="1" x14ac:dyDescent="0.2">
      <c r="A29" s="730" t="s">
        <v>92</v>
      </c>
      <c r="B29" s="730"/>
      <c r="C29" s="730"/>
      <c r="D29" s="730"/>
      <c r="E29" s="730"/>
      <c r="F29" s="730"/>
      <c r="G29" s="730"/>
      <c r="H29" s="730"/>
    </row>
  </sheetData>
  <mergeCells count="6">
    <mergeCell ref="J5:O5"/>
    <mergeCell ref="A1:O1"/>
    <mergeCell ref="A2:O2"/>
    <mergeCell ref="A3:O3"/>
    <mergeCell ref="A29:H29"/>
    <mergeCell ref="C5:H5"/>
  </mergeCells>
  <printOptions horizontalCentered="1"/>
  <pageMargins left="0.43307086614173229" right="0.31496062992125984" top="0.78740157480314965" bottom="0.23622047244094491" header="0" footer="0"/>
  <pageSetup scale="44" orientation="portrait" horizontalDpi="300" verticalDpi="3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O31"/>
  <sheetViews>
    <sheetView showGridLines="0" zoomScale="115" workbookViewId="0">
      <selection activeCell="C11" sqref="C11"/>
    </sheetView>
  </sheetViews>
  <sheetFormatPr baseColWidth="10" defaultColWidth="9.85546875" defaultRowHeight="11.25" x14ac:dyDescent="0.2"/>
  <cols>
    <col min="1" max="1" width="51" style="1" customWidth="1"/>
    <col min="2" max="2" width="1.7109375" style="27" customWidth="1"/>
    <col min="3" max="7" width="8.7109375" style="27" customWidth="1"/>
    <col min="8" max="8" width="11.7109375" style="27" customWidth="1"/>
    <col min="9" max="9" width="2.7109375" style="262" customWidth="1"/>
    <col min="10" max="14" width="8.7109375" style="262" hidden="1" customWidth="1"/>
    <col min="15" max="15" width="11.7109375" style="262" hidden="1" customWidth="1"/>
    <col min="16" max="16384" width="9.85546875" style="262"/>
  </cols>
  <sheetData>
    <row r="1" spans="1:15" s="42" customFormat="1" ht="15" x14ac:dyDescent="0.2">
      <c r="A1" s="727" t="s">
        <v>106</v>
      </c>
      <c r="B1" s="727"/>
      <c r="C1" s="727"/>
      <c r="D1" s="727"/>
      <c r="E1" s="727"/>
      <c r="F1" s="727"/>
      <c r="G1" s="727"/>
      <c r="H1" s="727"/>
      <c r="I1" s="727"/>
      <c r="J1" s="727"/>
      <c r="K1" s="727"/>
      <c r="L1" s="727"/>
      <c r="M1" s="727"/>
      <c r="N1" s="727"/>
      <c r="O1" s="727"/>
    </row>
    <row r="2" spans="1:15" s="42" customFormat="1" ht="15" customHeight="1" x14ac:dyDescent="0.2">
      <c r="A2" s="731" t="s">
        <v>108</v>
      </c>
      <c r="B2" s="731"/>
      <c r="C2" s="731"/>
      <c r="D2" s="731"/>
      <c r="E2" s="731"/>
      <c r="F2" s="731"/>
      <c r="G2" s="731"/>
      <c r="H2" s="731"/>
      <c r="I2" s="731"/>
      <c r="J2" s="731"/>
      <c r="K2" s="731"/>
      <c r="L2" s="731"/>
      <c r="M2" s="731"/>
      <c r="N2" s="731"/>
      <c r="O2" s="731"/>
    </row>
    <row r="3" spans="1:15" s="42" customFormat="1" ht="11.1" customHeight="1" x14ac:dyDescent="0.2">
      <c r="A3" s="726" t="s">
        <v>116</v>
      </c>
      <c r="B3" s="726"/>
      <c r="C3" s="726"/>
      <c r="D3" s="726"/>
      <c r="E3" s="726"/>
      <c r="F3" s="726"/>
      <c r="G3" s="726"/>
      <c r="H3" s="726"/>
      <c r="I3" s="726"/>
      <c r="J3" s="726"/>
      <c r="K3" s="726"/>
      <c r="L3" s="726"/>
      <c r="M3" s="726"/>
      <c r="N3" s="726"/>
      <c r="O3" s="726"/>
    </row>
    <row r="4" spans="1:15" s="42" customFormat="1" ht="11.1" customHeight="1" x14ac:dyDescent="0.2">
      <c r="A4" s="2"/>
      <c r="B4" s="34"/>
      <c r="C4" s="34"/>
      <c r="D4" s="34"/>
      <c r="E4" s="34"/>
      <c r="F4" s="34"/>
      <c r="G4" s="34"/>
      <c r="H4" s="34"/>
      <c r="J4" s="34"/>
      <c r="K4" s="34"/>
      <c r="L4" s="34"/>
      <c r="M4" s="34"/>
      <c r="N4" s="34"/>
      <c r="O4" s="34"/>
    </row>
    <row r="5" spans="1:15" s="42" customFormat="1" ht="15" customHeight="1" x14ac:dyDescent="0.3">
      <c r="A5" s="2"/>
      <c r="B5" s="34"/>
      <c r="C5" s="728" t="str">
        <f>+'Division MX - CAM'!C5:H5</f>
        <v>For the First Quarter of:</v>
      </c>
      <c r="D5" s="728"/>
      <c r="E5" s="728"/>
      <c r="F5" s="728"/>
      <c r="G5" s="728"/>
      <c r="H5" s="728"/>
      <c r="J5" s="728" t="str">
        <f>+'Division MX - CAM'!J5:O5</f>
        <v>For the Full Year:</v>
      </c>
      <c r="K5" s="728"/>
      <c r="L5" s="728"/>
      <c r="M5" s="728"/>
      <c r="N5" s="728"/>
      <c r="O5" s="728"/>
    </row>
    <row r="6" spans="1:15" s="246" customFormat="1" ht="30.75" customHeight="1" x14ac:dyDescent="0.2">
      <c r="A6" s="97"/>
      <c r="B6" s="69"/>
      <c r="C6" s="515">
        <f>+'Division MX - CAM'!C6</f>
        <v>2025</v>
      </c>
      <c r="D6" s="516" t="s">
        <v>107</v>
      </c>
      <c r="E6" s="515">
        <f>+'Division MX - CAM'!E6</f>
        <v>2024</v>
      </c>
      <c r="F6" s="516" t="s">
        <v>107</v>
      </c>
      <c r="G6" s="515" t="s">
        <v>160</v>
      </c>
      <c r="H6" s="515" t="s">
        <v>221</v>
      </c>
      <c r="J6" s="515">
        <f>+'Division MX - CAM'!J6</f>
        <v>2025</v>
      </c>
      <c r="K6" s="516" t="s">
        <v>107</v>
      </c>
      <c r="L6" s="515">
        <f>+'Division MX - CAM'!L6</f>
        <v>2024</v>
      </c>
      <c r="M6" s="516" t="s">
        <v>107</v>
      </c>
      <c r="N6" s="515" t="s">
        <v>160</v>
      </c>
      <c r="O6" s="515" t="s">
        <v>221</v>
      </c>
    </row>
    <row r="7" spans="1:15" s="42" customFormat="1" ht="15.75" customHeight="1" x14ac:dyDescent="0.2">
      <c r="A7" s="518" t="s">
        <v>141</v>
      </c>
      <c r="B7" s="63"/>
      <c r="C7" s="473">
        <v>3018.71674325101</v>
      </c>
      <c r="D7" s="473"/>
      <c r="E7" s="473">
        <v>2938.9118262235233</v>
      </c>
      <c r="F7" s="473"/>
      <c r="G7" s="476">
        <v>2.7154580248171412E-2</v>
      </c>
      <c r="H7" s="476">
        <v>2.7154580248171412E-2</v>
      </c>
      <c r="J7" s="473">
        <v>3018.71674325101</v>
      </c>
      <c r="K7" s="473"/>
      <c r="L7" s="473">
        <v>2938.9118262235233</v>
      </c>
      <c r="M7" s="473"/>
      <c r="N7" s="476">
        <v>2.7154580248171412E-2</v>
      </c>
      <c r="O7" s="476">
        <v>2.7154580248171412E-2</v>
      </c>
    </row>
    <row r="8" spans="1:15" s="42" customFormat="1" ht="15.75" customHeight="1" x14ac:dyDescent="0.2">
      <c r="A8" s="519" t="s">
        <v>142</v>
      </c>
      <c r="B8" s="63"/>
      <c r="C8" s="478">
        <v>433.20580970161734</v>
      </c>
      <c r="D8" s="478"/>
      <c r="E8" s="478">
        <v>428.79015791301367</v>
      </c>
      <c r="F8" s="478"/>
      <c r="G8" s="480">
        <v>1.0297931767126567E-2</v>
      </c>
      <c r="H8" s="480">
        <v>1.0297931767126567E-2</v>
      </c>
      <c r="J8" s="478">
        <v>433.20580970161734</v>
      </c>
      <c r="K8" s="478"/>
      <c r="L8" s="478">
        <v>428.79015791301367</v>
      </c>
      <c r="M8" s="478"/>
      <c r="N8" s="480">
        <v>1.0297931767126567E-2</v>
      </c>
      <c r="O8" s="480">
        <v>1.0297931767126567E-2</v>
      </c>
    </row>
    <row r="9" spans="1:15" s="42" customFormat="1" ht="15.75" customHeight="1" thickBot="1" x14ac:dyDescent="0.25">
      <c r="A9" s="520" t="s">
        <v>76</v>
      </c>
      <c r="B9" s="63"/>
      <c r="C9" s="455">
        <v>66.317834714574431</v>
      </c>
      <c r="D9" s="455"/>
      <c r="E9" s="455">
        <v>56.203096360305636</v>
      </c>
      <c r="F9" s="521"/>
      <c r="G9" s="463">
        <f>+C9/E9-1</f>
        <v>0.17996763540260208</v>
      </c>
      <c r="H9" s="521"/>
      <c r="J9" s="455">
        <v>66.317834714574431</v>
      </c>
      <c r="K9" s="455"/>
      <c r="L9" s="455">
        <v>56.203096352993477</v>
      </c>
      <c r="M9" s="521"/>
      <c r="N9" s="463">
        <f>+J9/L9-1</f>
        <v>0.17996763555611861</v>
      </c>
      <c r="O9" s="521"/>
    </row>
    <row r="10" spans="1:15" s="42" customFormat="1" ht="15.75" customHeight="1" x14ac:dyDescent="0.2">
      <c r="A10" s="275" t="s">
        <v>118</v>
      </c>
      <c r="B10" s="63"/>
      <c r="C10" s="485">
        <v>30410.829442001734</v>
      </c>
      <c r="D10" s="486"/>
      <c r="E10" s="485">
        <v>25793.676544853632</v>
      </c>
      <c r="F10" s="486"/>
      <c r="G10" s="486"/>
      <c r="H10" s="486"/>
      <c r="J10" s="485">
        <v>30410.829442001734</v>
      </c>
      <c r="K10" s="486"/>
      <c r="L10" s="485">
        <v>25793.676541718251</v>
      </c>
      <c r="M10" s="486"/>
      <c r="N10" s="486"/>
      <c r="O10" s="486"/>
    </row>
    <row r="11" spans="1:15" s="42" customFormat="1" ht="15.75" customHeight="1" thickBot="1" x14ac:dyDescent="0.25">
      <c r="A11" s="520" t="s">
        <v>119</v>
      </c>
      <c r="B11" s="63"/>
      <c r="C11" s="339">
        <v>76.883403631386201</v>
      </c>
      <c r="D11" s="521"/>
      <c r="E11" s="339">
        <v>164.69786087175859</v>
      </c>
      <c r="F11" s="521"/>
      <c r="G11" s="521"/>
      <c r="H11" s="521"/>
      <c r="J11" s="339">
        <v>76.883403631386201</v>
      </c>
      <c r="K11" s="521"/>
      <c r="L11" s="339">
        <v>164.69786087175859</v>
      </c>
      <c r="M11" s="521"/>
      <c r="N11" s="521"/>
      <c r="O11" s="521"/>
    </row>
    <row r="12" spans="1:15" s="42" customFormat="1" ht="15.75" customHeight="1" thickBot="1" x14ac:dyDescent="0.25">
      <c r="A12" s="522" t="s">
        <v>143</v>
      </c>
      <c r="B12" s="358"/>
      <c r="C12" s="471">
        <v>30487.712845633123</v>
      </c>
      <c r="D12" s="483">
        <f t="shared" ref="D12:D20" si="0">+C12/$C$12</f>
        <v>1</v>
      </c>
      <c r="E12" s="471">
        <v>25958.374405725383</v>
      </c>
      <c r="F12" s="483">
        <f>+E12/$E$12</f>
        <v>1</v>
      </c>
      <c r="G12" s="483">
        <v>0.17448467184866345</v>
      </c>
      <c r="H12" s="483">
        <v>0.1321307576941646</v>
      </c>
      <c r="J12" s="471">
        <v>30487.712845633127</v>
      </c>
      <c r="K12" s="483">
        <f t="shared" ref="K12:K20" si="1">J12/$J$12</f>
        <v>1</v>
      </c>
      <c r="L12" s="471">
        <v>25958.374402590005</v>
      </c>
      <c r="M12" s="483">
        <f t="shared" ref="M12:M20" si="2">L12/$L$12</f>
        <v>1</v>
      </c>
      <c r="N12" s="483">
        <v>0.17448467199052353</v>
      </c>
      <c r="O12" s="483">
        <v>0.1321307576941646</v>
      </c>
    </row>
    <row r="13" spans="1:15" s="42" customFormat="1" ht="15.75" customHeight="1" thickBot="1" x14ac:dyDescent="0.25">
      <c r="A13" s="275" t="s">
        <v>120</v>
      </c>
      <c r="B13" s="358"/>
      <c r="C13" s="456">
        <v>17541.030089145366</v>
      </c>
      <c r="D13" s="272">
        <f t="shared" si="0"/>
        <v>0.57534752370438436</v>
      </c>
      <c r="E13" s="456">
        <v>15418.070287613105</v>
      </c>
      <c r="F13" s="272">
        <f t="shared" ref="F13:F20" si="3">+E13/$E$12</f>
        <v>0.59395361383694711</v>
      </c>
      <c r="G13" s="272"/>
      <c r="H13" s="272"/>
      <c r="J13" s="456">
        <v>17541.030089145366</v>
      </c>
      <c r="K13" s="272">
        <f t="shared" si="1"/>
        <v>0.57534752370438424</v>
      </c>
      <c r="L13" s="456">
        <v>15418.070287613107</v>
      </c>
      <c r="M13" s="272">
        <f t="shared" si="2"/>
        <v>0.59395361390868773</v>
      </c>
      <c r="N13" s="272"/>
      <c r="O13" s="272"/>
    </row>
    <row r="14" spans="1:15" s="42" customFormat="1" ht="15.75" customHeight="1" thickBot="1" x14ac:dyDescent="0.25">
      <c r="A14" s="522" t="s">
        <v>2</v>
      </c>
      <c r="B14" s="63"/>
      <c r="C14" s="339">
        <v>12946.682756487757</v>
      </c>
      <c r="D14" s="458">
        <f t="shared" si="0"/>
        <v>0.42465247629561564</v>
      </c>
      <c r="E14" s="339">
        <v>10540.304118112279</v>
      </c>
      <c r="F14" s="458">
        <f t="shared" si="3"/>
        <v>0.40604638616305294</v>
      </c>
      <c r="G14" s="458">
        <v>0.22830258134965931</v>
      </c>
      <c r="H14" s="458">
        <v>0.18273169913858633</v>
      </c>
      <c r="J14" s="339">
        <v>12946.682756487757</v>
      </c>
      <c r="K14" s="458">
        <f t="shared" si="1"/>
        <v>0.42465247629561559</v>
      </c>
      <c r="L14" s="339">
        <v>10540.3041149769</v>
      </c>
      <c r="M14" s="458">
        <f t="shared" si="2"/>
        <v>0.40604638609131233</v>
      </c>
      <c r="N14" s="458">
        <v>0.22830258171503726</v>
      </c>
      <c r="O14" s="458">
        <v>0.18273169913858633</v>
      </c>
    </row>
    <row r="15" spans="1:15" s="42" customFormat="1" ht="15.75" customHeight="1" x14ac:dyDescent="0.2">
      <c r="A15" s="517" t="s">
        <v>121</v>
      </c>
      <c r="B15" s="44"/>
      <c r="C15" s="485">
        <v>9118.0516947413034</v>
      </c>
      <c r="D15" s="487">
        <f t="shared" si="0"/>
        <v>0.29907299838817913</v>
      </c>
      <c r="E15" s="485">
        <v>7554.1936419546782</v>
      </c>
      <c r="F15" s="487">
        <f t="shared" si="3"/>
        <v>0.29101181468006426</v>
      </c>
      <c r="G15" s="487"/>
      <c r="H15" s="487"/>
      <c r="J15" s="485">
        <v>9118.0516947413034</v>
      </c>
      <c r="K15" s="487">
        <f t="shared" si="1"/>
        <v>0.29907299838817908</v>
      </c>
      <c r="L15" s="485">
        <v>7554.1936419546782</v>
      </c>
      <c r="M15" s="487">
        <f t="shared" si="2"/>
        <v>0.29101181471521409</v>
      </c>
      <c r="N15" s="487"/>
      <c r="O15" s="487"/>
    </row>
    <row r="16" spans="1:15" s="42" customFormat="1" ht="15.75" customHeight="1" x14ac:dyDescent="0.2">
      <c r="A16" s="523" t="s">
        <v>122</v>
      </c>
      <c r="C16" s="524">
        <v>27.728191866646902</v>
      </c>
      <c r="D16" s="476">
        <f t="shared" si="0"/>
        <v>9.0948743866231085E-4</v>
      </c>
      <c r="E16" s="524">
        <v>68.402519149540637</v>
      </c>
      <c r="F16" s="476">
        <f t="shared" si="3"/>
        <v>2.6350848508623777E-3</v>
      </c>
      <c r="G16" s="476"/>
      <c r="H16" s="476"/>
      <c r="J16" s="524">
        <v>27.728191866646899</v>
      </c>
      <c r="K16" s="476">
        <f t="shared" si="1"/>
        <v>9.0948743866231063E-4</v>
      </c>
      <c r="L16" s="524">
        <v>68.402548104808119</v>
      </c>
      <c r="M16" s="476">
        <f t="shared" si="2"/>
        <v>2.6350859666306081E-3</v>
      </c>
      <c r="N16" s="476"/>
      <c r="O16" s="476"/>
    </row>
    <row r="17" spans="1:15" s="42" customFormat="1" ht="15.75" customHeight="1" thickBot="1" x14ac:dyDescent="0.25">
      <c r="A17" s="275" t="s">
        <v>140</v>
      </c>
      <c r="B17" s="63"/>
      <c r="C17" s="456">
        <v>-47.114457002073898</v>
      </c>
      <c r="D17" s="463">
        <v>-1.5453588545859809E-3</v>
      </c>
      <c r="E17" s="456">
        <v>-17.524480198644298</v>
      </c>
      <c r="F17" s="272">
        <v>-6.7509929261129291E-4</v>
      </c>
      <c r="G17" s="272"/>
      <c r="H17" s="272"/>
      <c r="J17" s="456">
        <v>-47.114457002073898</v>
      </c>
      <c r="K17" s="463">
        <v>-1.5453588545859807E-3</v>
      </c>
      <c r="L17" s="456">
        <v>-17.524480198644298</v>
      </c>
      <c r="M17" s="272">
        <v>-6.7509929269283467E-4</v>
      </c>
      <c r="N17" s="272"/>
      <c r="O17" s="272"/>
    </row>
    <row r="18" spans="1:15" s="42" customFormat="1" ht="15.75" customHeight="1" thickBot="1" x14ac:dyDescent="0.25">
      <c r="A18" s="525" t="s">
        <v>172</v>
      </c>
      <c r="B18" s="63"/>
      <c r="C18" s="339">
        <v>3848.0173268818808</v>
      </c>
      <c r="D18" s="272">
        <f t="shared" si="0"/>
        <v>0.1262153493233602</v>
      </c>
      <c r="E18" s="339">
        <v>2935.2324372067046</v>
      </c>
      <c r="F18" s="483">
        <f t="shared" si="3"/>
        <v>0.11307458592473763</v>
      </c>
      <c r="G18" s="483">
        <v>0.31097533473152206</v>
      </c>
      <c r="H18" s="483">
        <v>0.27281209754742042</v>
      </c>
      <c r="J18" s="339">
        <v>3848.0173268818817</v>
      </c>
      <c r="K18" s="272">
        <f t="shared" si="1"/>
        <v>0.12621534932336023</v>
      </c>
      <c r="L18" s="339">
        <v>2935.2324051160581</v>
      </c>
      <c r="M18" s="483">
        <f t="shared" si="2"/>
        <v>0.11307458470216049</v>
      </c>
      <c r="N18" s="483">
        <v>0.31097534906430435</v>
      </c>
      <c r="O18" s="483">
        <v>0.27281206896354182</v>
      </c>
    </row>
    <row r="19" spans="1:15" s="248" customFormat="1" ht="14.25" customHeight="1" thickBot="1" x14ac:dyDescent="0.25">
      <c r="A19" s="526" t="s">
        <v>182</v>
      </c>
      <c r="B19" s="63"/>
      <c r="C19" s="471">
        <v>1497.9909367794253</v>
      </c>
      <c r="D19" s="483">
        <f t="shared" si="0"/>
        <v>4.913425104612229E-2</v>
      </c>
      <c r="E19" s="471">
        <v>1264.674490367951</v>
      </c>
      <c r="F19" s="272">
        <f t="shared" si="3"/>
        <v>4.8719325432374311E-2</v>
      </c>
      <c r="G19" s="483"/>
      <c r="H19" s="272"/>
      <c r="J19" s="471">
        <v>1497.9909367794253</v>
      </c>
      <c r="K19" s="483">
        <f t="shared" si="1"/>
        <v>4.9134251046122283E-2</v>
      </c>
      <c r="L19" s="471">
        <v>1264.6749742397708</v>
      </c>
      <c r="M19" s="272">
        <f t="shared" si="2"/>
        <v>4.8719344078556298E-2</v>
      </c>
      <c r="N19" s="483"/>
      <c r="O19" s="272"/>
    </row>
    <row r="20" spans="1:15" s="42" customFormat="1" ht="15.75" thickBot="1" x14ac:dyDescent="0.25">
      <c r="A20" s="527" t="s">
        <v>232</v>
      </c>
      <c r="B20" s="655"/>
      <c r="C20" s="528">
        <v>5346.008263661306</v>
      </c>
      <c r="D20" s="529">
        <f t="shared" si="0"/>
        <v>0.17534960036948249</v>
      </c>
      <c r="E20" s="528">
        <v>4199.906927574656</v>
      </c>
      <c r="F20" s="529">
        <f t="shared" si="3"/>
        <v>0.16179391135711194</v>
      </c>
      <c r="G20" s="529">
        <v>0.27288731770741781</v>
      </c>
      <c r="H20" s="529">
        <v>0.23408827650891428</v>
      </c>
      <c r="J20" s="528">
        <v>5346.008263661307</v>
      </c>
      <c r="K20" s="529">
        <f t="shared" si="1"/>
        <v>0.17534960036948249</v>
      </c>
      <c r="L20" s="528">
        <v>4199.9073793558291</v>
      </c>
      <c r="M20" s="529">
        <f t="shared" si="2"/>
        <v>0.1617939287807168</v>
      </c>
      <c r="N20" s="529">
        <v>0.27288718078379715</v>
      </c>
      <c r="O20" s="529">
        <v>0.23408825656040322</v>
      </c>
    </row>
    <row r="21" spans="1:15" s="42" customFormat="1" ht="11.1" customHeight="1" x14ac:dyDescent="0.2">
      <c r="A21" s="249"/>
      <c r="B21" s="41"/>
      <c r="C21" s="250"/>
      <c r="D21" s="251"/>
      <c r="E21" s="250"/>
      <c r="F21" s="252"/>
      <c r="G21" s="253"/>
      <c r="H21" s="253"/>
    </row>
    <row r="22" spans="1:15" s="42" customFormat="1" ht="6" customHeight="1" x14ac:dyDescent="0.2">
      <c r="A22" s="254"/>
      <c r="B22" s="48"/>
      <c r="C22" s="48"/>
      <c r="D22" s="48"/>
      <c r="E22" s="48"/>
      <c r="F22" s="48"/>
      <c r="G22" s="48"/>
      <c r="H22" s="48"/>
      <c r="I22" s="48"/>
    </row>
    <row r="23" spans="1:15" s="42" customFormat="1" ht="11.1" customHeight="1" x14ac:dyDescent="0.2">
      <c r="A23" s="108"/>
      <c r="B23" s="66"/>
      <c r="C23" s="66"/>
      <c r="D23" s="66"/>
      <c r="E23" s="66"/>
      <c r="F23" s="66"/>
      <c r="G23" s="66"/>
      <c r="H23" s="66"/>
    </row>
    <row r="24" spans="1:15" s="42" customFormat="1" ht="16.5" customHeight="1" x14ac:dyDescent="0.25">
      <c r="A24" s="263" t="s">
        <v>86</v>
      </c>
      <c r="B24" s="264"/>
      <c r="C24" s="264"/>
      <c r="D24" s="155"/>
      <c r="E24" s="264"/>
      <c r="F24" s="264"/>
      <c r="G24" s="155"/>
      <c r="H24" s="264"/>
    </row>
    <row r="25" spans="1:15" s="42" customFormat="1" ht="16.5" customHeight="1" x14ac:dyDescent="0.25">
      <c r="A25" s="263" t="s">
        <v>93</v>
      </c>
      <c r="B25" s="264"/>
      <c r="C25" s="264"/>
      <c r="D25" s="155"/>
      <c r="E25" s="264"/>
      <c r="F25" s="264"/>
      <c r="G25" s="155"/>
      <c r="H25" s="264"/>
    </row>
    <row r="26" spans="1:15" s="42" customFormat="1" ht="33.75" customHeight="1" x14ac:dyDescent="0.2">
      <c r="A26" s="733" t="s">
        <v>94</v>
      </c>
      <c r="B26" s="733"/>
      <c r="C26" s="733"/>
      <c r="D26" s="733"/>
      <c r="E26" s="733"/>
      <c r="F26" s="733"/>
      <c r="G26" s="733"/>
      <c r="H26" s="733"/>
    </row>
    <row r="27" spans="1:15" s="42" customFormat="1" ht="56.25" customHeight="1" x14ac:dyDescent="0.2">
      <c r="A27" s="733" t="s">
        <v>95</v>
      </c>
      <c r="B27" s="733"/>
      <c r="C27" s="733"/>
      <c r="D27" s="733"/>
      <c r="E27" s="733"/>
      <c r="F27" s="733"/>
      <c r="G27" s="733"/>
      <c r="H27" s="733"/>
    </row>
    <row r="28" spans="1:15" s="42" customFormat="1" ht="16.5" customHeight="1" x14ac:dyDescent="0.25">
      <c r="A28" s="265" t="s">
        <v>96</v>
      </c>
      <c r="B28" s="264"/>
      <c r="C28" s="264"/>
      <c r="D28" s="155"/>
      <c r="E28" s="264"/>
      <c r="F28" s="264"/>
      <c r="G28" s="155"/>
      <c r="H28" s="264"/>
    </row>
    <row r="29" spans="1:15" ht="16.5" customHeight="1" x14ac:dyDescent="0.25">
      <c r="A29" s="265" t="s">
        <v>97</v>
      </c>
      <c r="B29" s="264"/>
      <c r="C29" s="264"/>
      <c r="D29" s="155"/>
      <c r="E29" s="264"/>
      <c r="F29" s="264"/>
      <c r="G29" s="155"/>
      <c r="H29" s="264"/>
    </row>
    <row r="30" spans="1:15" ht="16.5" customHeight="1" x14ac:dyDescent="0.25">
      <c r="A30" s="266" t="s">
        <v>98</v>
      </c>
      <c r="B30" s="264"/>
      <c r="C30" s="264"/>
      <c r="D30" s="155"/>
      <c r="E30" s="264"/>
      <c r="F30" s="264"/>
      <c r="G30" s="155"/>
      <c r="H30" s="264"/>
    </row>
    <row r="31" spans="1:15" ht="31.5" customHeight="1" x14ac:dyDescent="0.2">
      <c r="A31" s="732" t="s">
        <v>99</v>
      </c>
      <c r="B31" s="732"/>
      <c r="C31" s="732"/>
      <c r="D31" s="732"/>
      <c r="E31" s="732"/>
      <c r="F31" s="732"/>
      <c r="G31" s="732"/>
      <c r="H31" s="732"/>
    </row>
  </sheetData>
  <mergeCells count="8">
    <mergeCell ref="J5:O5"/>
    <mergeCell ref="A1:O1"/>
    <mergeCell ref="A2:O2"/>
    <mergeCell ref="A3:O3"/>
    <mergeCell ref="A31:H31"/>
    <mergeCell ref="C5:H5"/>
    <mergeCell ref="A26:H26"/>
    <mergeCell ref="A27:H27"/>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R50"/>
  <sheetViews>
    <sheetView showGridLines="0" zoomScale="136" workbookViewId="0">
      <selection activeCell="M26" sqref="M26"/>
    </sheetView>
  </sheetViews>
  <sheetFormatPr baseColWidth="10" defaultColWidth="9.85546875" defaultRowHeight="11.1" customHeight="1" x14ac:dyDescent="0.2"/>
  <cols>
    <col min="1" max="1" width="25.7109375" style="175" customWidth="1"/>
    <col min="2" max="2" width="1.7109375" style="174" customWidth="1"/>
    <col min="3" max="4" width="10.7109375" style="172" customWidth="1"/>
    <col min="5" max="5" width="7.7109375" style="172" customWidth="1"/>
    <col min="6" max="6" width="1.7109375" style="172" customWidth="1"/>
    <col min="7" max="8" width="10.7109375" style="172" customWidth="1"/>
    <col min="9" max="9" width="7.7109375" style="172" customWidth="1"/>
    <col min="10" max="10" width="1.7109375" style="172" customWidth="1"/>
    <col min="11" max="11" width="13.42578125" style="174" customWidth="1"/>
    <col min="12" max="12" width="10.28515625" style="174" customWidth="1"/>
    <col min="13" max="14" width="11.28515625" style="174" customWidth="1"/>
    <col min="15" max="15" width="19" style="174" customWidth="1"/>
    <col min="16" max="16" width="13.5703125" style="163" customWidth="1"/>
    <col min="17" max="16384" width="9.85546875" style="163"/>
  </cols>
  <sheetData>
    <row r="1" spans="1:18" ht="11.1" customHeight="1" x14ac:dyDescent="0.2">
      <c r="A1" s="736" t="s">
        <v>101</v>
      </c>
      <c r="B1" s="736"/>
      <c r="C1" s="736"/>
      <c r="D1" s="736"/>
      <c r="E1" s="736"/>
      <c r="F1" s="736"/>
      <c r="G1" s="736"/>
      <c r="H1" s="736"/>
      <c r="I1" s="736"/>
      <c r="J1" s="736"/>
      <c r="K1" s="161"/>
      <c r="L1" s="161"/>
      <c r="M1" s="161"/>
      <c r="N1" s="162"/>
      <c r="O1" s="163"/>
      <c r="P1" s="164"/>
      <c r="Q1" s="164"/>
      <c r="R1" s="164"/>
    </row>
    <row r="2" spans="1:18" ht="11.1" customHeight="1" x14ac:dyDescent="0.2">
      <c r="A2" s="736" t="s">
        <v>109</v>
      </c>
      <c r="B2" s="736"/>
      <c r="C2" s="736"/>
      <c r="D2" s="736"/>
      <c r="E2" s="736"/>
      <c r="F2" s="736"/>
      <c r="G2" s="736"/>
      <c r="H2" s="736"/>
      <c r="I2" s="736"/>
      <c r="J2" s="736"/>
      <c r="K2" s="165"/>
      <c r="L2" s="165"/>
      <c r="M2" s="165"/>
      <c r="N2" s="166"/>
      <c r="O2" s="161"/>
      <c r="P2" s="167"/>
      <c r="Q2" s="167"/>
      <c r="R2" s="167"/>
    </row>
    <row r="3" spans="1:18" ht="11.1" customHeight="1" x14ac:dyDescent="0.2">
      <c r="A3" s="168"/>
      <c r="B3" s="169"/>
      <c r="C3" s="170"/>
      <c r="D3" s="170"/>
      <c r="E3" s="170"/>
      <c r="F3" s="170"/>
      <c r="G3" s="170"/>
      <c r="H3" s="170"/>
      <c r="I3" s="170"/>
      <c r="J3" s="170"/>
      <c r="K3" s="171"/>
      <c r="L3" s="171"/>
      <c r="M3" s="171"/>
      <c r="N3" s="171"/>
      <c r="O3" s="165"/>
    </row>
    <row r="4" spans="1:18" ht="15" customHeight="1" x14ac:dyDescent="0.2">
      <c r="A4" s="737" t="s">
        <v>222</v>
      </c>
      <c r="B4" s="737"/>
      <c r="C4" s="737"/>
      <c r="D4" s="737"/>
      <c r="E4" s="177"/>
      <c r="G4" s="173"/>
      <c r="H4" s="173"/>
      <c r="I4" s="173"/>
      <c r="J4" s="173"/>
    </row>
    <row r="5" spans="1:18" ht="15" customHeight="1" thickBot="1" x14ac:dyDescent="0.25">
      <c r="B5" s="172"/>
      <c r="C5" s="544" t="s">
        <v>117</v>
      </c>
      <c r="D5" s="544" t="s">
        <v>240</v>
      </c>
      <c r="E5" s="177"/>
      <c r="F5" s="176"/>
      <c r="G5" s="177"/>
      <c r="H5" s="178"/>
      <c r="I5" s="178"/>
      <c r="J5" s="178"/>
    </row>
    <row r="6" spans="1:18" ht="15" customHeight="1" x14ac:dyDescent="0.2">
      <c r="A6" s="555" t="s">
        <v>183</v>
      </c>
      <c r="B6" s="552"/>
      <c r="C6" s="558">
        <v>3.6699944354459335E-2</v>
      </c>
      <c r="D6" s="558">
        <v>2.6375931454243329E-3</v>
      </c>
      <c r="E6" s="183"/>
      <c r="F6" s="182"/>
      <c r="G6" s="183"/>
      <c r="H6" s="184"/>
      <c r="I6" s="184"/>
      <c r="J6" s="184"/>
      <c r="K6" s="185"/>
      <c r="M6" s="186"/>
      <c r="N6" s="186"/>
      <c r="O6" s="186"/>
      <c r="P6" s="186"/>
      <c r="Q6" s="185"/>
      <c r="R6" s="185"/>
    </row>
    <row r="7" spans="1:18" ht="15" customHeight="1" x14ac:dyDescent="0.2">
      <c r="A7" s="556" t="s">
        <v>165</v>
      </c>
      <c r="B7" s="552"/>
      <c r="C7" s="557">
        <v>5.0827515150680735E-2</v>
      </c>
      <c r="D7" s="557">
        <v>2.301400000000009E-2</v>
      </c>
      <c r="E7" s="183"/>
      <c r="F7" s="182"/>
      <c r="G7" s="183"/>
      <c r="H7" s="184"/>
      <c r="I7" s="184"/>
      <c r="J7" s="184"/>
      <c r="K7" s="185"/>
      <c r="M7" s="186"/>
      <c r="N7" s="186"/>
      <c r="O7" s="186"/>
      <c r="P7" s="186"/>
      <c r="Q7" s="186"/>
      <c r="R7" s="187"/>
    </row>
    <row r="8" spans="1:18" ht="15" customHeight="1" x14ac:dyDescent="0.2">
      <c r="A8" s="556" t="s">
        <v>166</v>
      </c>
      <c r="B8" s="552"/>
      <c r="C8" s="557">
        <v>5.1388688056573706E-2</v>
      </c>
      <c r="D8" s="557">
        <v>1.8005999999999966E-2</v>
      </c>
      <c r="E8" s="183"/>
      <c r="F8" s="182"/>
      <c r="G8" s="183"/>
      <c r="H8" s="184"/>
      <c r="I8" s="184"/>
      <c r="J8" s="184"/>
      <c r="K8" s="185"/>
      <c r="M8" s="186"/>
      <c r="N8" s="186"/>
      <c r="O8" s="186"/>
      <c r="P8" s="186"/>
      <c r="Q8" s="186"/>
      <c r="R8" s="187"/>
    </row>
    <row r="9" spans="1:18" ht="15" customHeight="1" x14ac:dyDescent="0.2">
      <c r="A9" s="556" t="s">
        <v>186</v>
      </c>
      <c r="B9" s="552"/>
      <c r="C9" s="557">
        <v>0.49935095010244357</v>
      </c>
      <c r="D9" s="557">
        <v>7.4032000000000098E-2</v>
      </c>
      <c r="E9" s="183"/>
      <c r="F9" s="182"/>
      <c r="G9" s="183"/>
      <c r="H9" s="184"/>
      <c r="I9" s="184"/>
      <c r="J9" s="184"/>
      <c r="K9" s="185"/>
      <c r="M9" s="186"/>
      <c r="N9" s="186"/>
      <c r="O9" s="186"/>
      <c r="P9" s="186"/>
      <c r="Q9" s="186"/>
      <c r="R9" s="187"/>
    </row>
    <row r="10" spans="1:18" ht="15" customHeight="1" x14ac:dyDescent="0.2">
      <c r="A10" s="556" t="s">
        <v>256</v>
      </c>
      <c r="B10" s="553"/>
      <c r="C10" s="557">
        <v>1.2790884777239997E-2</v>
      </c>
      <c r="D10" s="557">
        <v>5.4078671660391375E-3</v>
      </c>
      <c r="E10" s="183"/>
      <c r="F10" s="182"/>
      <c r="G10" s="183"/>
      <c r="H10" s="184"/>
      <c r="I10" s="184"/>
      <c r="J10" s="184"/>
      <c r="K10" s="185"/>
      <c r="M10" s="186"/>
      <c r="N10" s="186"/>
      <c r="O10" s="186"/>
      <c r="P10" s="186"/>
      <c r="Q10" s="186"/>
      <c r="R10" s="187"/>
    </row>
    <row r="11" spans="1:18" ht="15" customHeight="1" x14ac:dyDescent="0.2">
      <c r="A11" s="556" t="s">
        <v>115</v>
      </c>
      <c r="B11" s="553"/>
      <c r="C11" s="557">
        <v>-1.6424849873823977E-3</v>
      </c>
      <c r="D11" s="557">
        <v>7.0019999999999527E-3</v>
      </c>
      <c r="E11" s="183"/>
      <c r="F11" s="182"/>
      <c r="G11" s="183"/>
      <c r="H11" s="184"/>
      <c r="I11" s="184"/>
      <c r="J11" s="184"/>
      <c r="K11" s="185"/>
      <c r="M11" s="186"/>
      <c r="N11" s="186"/>
      <c r="O11" s="186"/>
      <c r="P11" s="186"/>
      <c r="Q11" s="186"/>
      <c r="R11" s="187"/>
    </row>
    <row r="12" spans="1:18" ht="15" customHeight="1" x14ac:dyDescent="0.2">
      <c r="A12" s="556" t="s">
        <v>219</v>
      </c>
      <c r="B12" s="553"/>
      <c r="C12" s="557">
        <v>7.2885020620807595E-3</v>
      </c>
      <c r="D12" s="557">
        <v>-4.5870000000000077E-3</v>
      </c>
      <c r="E12" s="183"/>
      <c r="F12" s="182"/>
      <c r="G12" s="183"/>
      <c r="H12" s="184"/>
      <c r="I12" s="184"/>
      <c r="J12" s="184"/>
      <c r="K12" s="185"/>
      <c r="M12" s="186"/>
      <c r="N12" s="186"/>
      <c r="O12" s="186"/>
      <c r="P12" s="186"/>
      <c r="Q12" s="186"/>
      <c r="R12" s="187"/>
    </row>
    <row r="13" spans="1:18" ht="15" customHeight="1" x14ac:dyDescent="0.2">
      <c r="A13" s="556" t="s">
        <v>257</v>
      </c>
      <c r="B13" s="553"/>
      <c r="C13" s="557">
        <v>3.2470629068866108E-2</v>
      </c>
      <c r="D13" s="557">
        <v>1.2763999999999998E-2</v>
      </c>
      <c r="E13" s="183"/>
      <c r="F13" s="182"/>
      <c r="G13" s="183"/>
      <c r="H13" s="184"/>
      <c r="I13" s="184"/>
      <c r="J13" s="184"/>
      <c r="K13" s="185"/>
      <c r="M13" s="186"/>
      <c r="N13" s="186"/>
      <c r="O13" s="186"/>
      <c r="P13" s="186"/>
      <c r="Q13" s="186"/>
      <c r="R13" s="187"/>
    </row>
    <row r="14" spans="1:18" ht="15" customHeight="1" thickBot="1" x14ac:dyDescent="0.25">
      <c r="A14" s="548" t="s">
        <v>187</v>
      </c>
      <c r="B14" s="554"/>
      <c r="C14" s="549">
        <v>5.0309537000135851E-2</v>
      </c>
      <c r="D14" s="549">
        <v>2.2054652745385317E-2</v>
      </c>
      <c r="E14" s="183"/>
      <c r="F14" s="181"/>
      <c r="G14" s="183"/>
      <c r="H14" s="184"/>
      <c r="I14" s="184"/>
      <c r="J14" s="184"/>
      <c r="K14" s="185"/>
      <c r="M14" s="186"/>
      <c r="N14" s="186"/>
      <c r="O14" s="186"/>
      <c r="P14" s="186"/>
      <c r="Q14" s="186"/>
      <c r="R14" s="187"/>
    </row>
    <row r="15" spans="1:18" ht="9.9499999999999993" customHeight="1" x14ac:dyDescent="0.2"/>
    <row r="16" spans="1:18" ht="15" customHeight="1" x14ac:dyDescent="0.2">
      <c r="A16" s="188" t="s">
        <v>163</v>
      </c>
    </row>
    <row r="17" spans="1:9" ht="11.1" customHeight="1" x14ac:dyDescent="0.2">
      <c r="A17" s="188"/>
    </row>
    <row r="18" spans="1:9" ht="11.1" customHeight="1" x14ac:dyDescent="0.2">
      <c r="A18" s="189"/>
    </row>
    <row r="19" spans="1:9" ht="15" customHeight="1" thickBot="1" x14ac:dyDescent="0.25">
      <c r="A19" s="738" t="s">
        <v>223</v>
      </c>
      <c r="B19" s="738"/>
      <c r="C19" s="738"/>
      <c r="D19" s="738"/>
      <c r="E19" s="738"/>
      <c r="F19" s="667"/>
      <c r="G19" s="666"/>
      <c r="H19" s="666"/>
      <c r="I19" s="667"/>
    </row>
    <row r="20" spans="1:9" ht="25.5" customHeight="1" x14ac:dyDescent="0.2">
      <c r="C20" s="735" t="s">
        <v>110</v>
      </c>
      <c r="D20" s="735"/>
      <c r="E20" s="735"/>
      <c r="F20" s="276"/>
      <c r="G20" s="174"/>
      <c r="H20" s="174"/>
      <c r="I20" s="174"/>
    </row>
    <row r="21" spans="1:9" ht="15" customHeight="1" thickBot="1" x14ac:dyDescent="0.25">
      <c r="C21" s="544" t="s">
        <v>240</v>
      </c>
      <c r="D21" s="544" t="s">
        <v>249</v>
      </c>
      <c r="E21" s="564" t="s">
        <v>80</v>
      </c>
      <c r="F21" s="277"/>
      <c r="G21" s="174"/>
      <c r="H21" s="174"/>
      <c r="I21" s="174"/>
    </row>
    <row r="22" spans="1:9" ht="15" customHeight="1" x14ac:dyDescent="0.2">
      <c r="A22" s="555" t="s">
        <v>164</v>
      </c>
      <c r="B22" s="552"/>
      <c r="C22" s="561">
        <v>20.423547388632869</v>
      </c>
      <c r="D22" s="561">
        <v>16.997747460140896</v>
      </c>
      <c r="E22" s="559">
        <v>0.20154434795112408</v>
      </c>
      <c r="F22" s="184"/>
      <c r="G22" s="174"/>
      <c r="H22" s="174"/>
      <c r="I22" s="174"/>
    </row>
    <row r="23" spans="1:9" ht="15" customHeight="1" x14ac:dyDescent="0.2">
      <c r="A23" s="556" t="s">
        <v>165</v>
      </c>
      <c r="B23" s="552"/>
      <c r="C23" s="676">
        <v>4188.5798492000004</v>
      </c>
      <c r="D23" s="676">
        <v>3920.2418253968249</v>
      </c>
      <c r="E23" s="560">
        <v>6.8449354849687838E-2</v>
      </c>
      <c r="F23" s="184"/>
      <c r="G23" s="174"/>
      <c r="H23" s="174"/>
      <c r="I23" s="174"/>
    </row>
    <row r="24" spans="1:9" ht="15" customHeight="1" x14ac:dyDescent="0.2">
      <c r="A24" s="556" t="s">
        <v>166</v>
      </c>
      <c r="B24" s="552"/>
      <c r="C24" s="562">
        <v>5.844742751196172</v>
      </c>
      <c r="D24" s="562">
        <v>4.9529733094098889</v>
      </c>
      <c r="E24" s="560">
        <v>0.18004729403488984</v>
      </c>
      <c r="F24" s="184"/>
      <c r="G24" s="174"/>
      <c r="H24" s="174"/>
      <c r="I24" s="174"/>
    </row>
    <row r="25" spans="1:9" ht="15" customHeight="1" x14ac:dyDescent="0.2">
      <c r="A25" s="556" t="s">
        <v>186</v>
      </c>
      <c r="B25" s="552"/>
      <c r="C25" s="562">
        <v>1057.0036195286193</v>
      </c>
      <c r="D25" s="562">
        <v>834.46068580542271</v>
      </c>
      <c r="E25" s="560">
        <v>0.26669073511641583</v>
      </c>
      <c r="F25" s="184"/>
      <c r="G25" s="174"/>
      <c r="H25" s="174"/>
      <c r="I25" s="174"/>
    </row>
    <row r="26" spans="1:9" ht="15" customHeight="1" x14ac:dyDescent="0.2">
      <c r="A26" s="556" t="s">
        <v>256</v>
      </c>
      <c r="B26" s="553"/>
      <c r="C26" s="562">
        <v>507.66721197188946</v>
      </c>
      <c r="D26" s="562">
        <v>516.99857248794967</v>
      </c>
      <c r="E26" s="560">
        <v>-1.8049103058747296E-2</v>
      </c>
      <c r="F26" s="184"/>
      <c r="G26" s="174"/>
      <c r="H26" s="174"/>
      <c r="I26" s="174"/>
    </row>
    <row r="27" spans="1:9" ht="15" customHeight="1" x14ac:dyDescent="0.2">
      <c r="A27" s="556" t="s">
        <v>115</v>
      </c>
      <c r="B27" s="553"/>
      <c r="C27" s="562">
        <v>1</v>
      </c>
      <c r="D27" s="562">
        <v>1</v>
      </c>
      <c r="E27" s="560">
        <v>0</v>
      </c>
      <c r="F27" s="184"/>
      <c r="G27" s="174"/>
      <c r="H27" s="174"/>
      <c r="I27" s="174"/>
    </row>
    <row r="28" spans="1:9" ht="15" customHeight="1" x14ac:dyDescent="0.2">
      <c r="A28" s="556" t="s">
        <v>219</v>
      </c>
      <c r="B28" s="553"/>
      <c r="C28" s="562">
        <v>7.7120691705069122</v>
      </c>
      <c r="D28" s="562">
        <v>7.8108403003337044</v>
      </c>
      <c r="E28" s="560">
        <v>-1.2645391024391106E-2</v>
      </c>
      <c r="F28" s="184"/>
      <c r="G28" s="174"/>
      <c r="H28" s="174"/>
      <c r="I28" s="174"/>
    </row>
    <row r="29" spans="1:9" ht="15" customHeight="1" x14ac:dyDescent="0.2">
      <c r="A29" s="556" t="s">
        <v>257</v>
      </c>
      <c r="B29" s="553"/>
      <c r="C29" s="562">
        <v>36.624299999999984</v>
      </c>
      <c r="D29" s="562">
        <v>36.62429999999997</v>
      </c>
      <c r="E29" s="560">
        <v>0</v>
      </c>
      <c r="F29" s="184"/>
      <c r="G29" s="174"/>
      <c r="H29" s="174"/>
      <c r="I29" s="174"/>
    </row>
    <row r="30" spans="1:9" ht="15" customHeight="1" thickBot="1" x14ac:dyDescent="0.25">
      <c r="A30" s="548" t="s">
        <v>187</v>
      </c>
      <c r="B30" s="554"/>
      <c r="C30" s="563">
        <v>43.025115413533833</v>
      </c>
      <c r="D30" s="563">
        <v>38.889606060606063</v>
      </c>
      <c r="E30" s="551">
        <v>0.10633970800534565</v>
      </c>
      <c r="F30" s="184"/>
      <c r="G30" s="174"/>
      <c r="H30" s="174"/>
      <c r="I30" s="174"/>
    </row>
    <row r="31" spans="1:9" ht="11.1" customHeight="1" x14ac:dyDescent="0.2">
      <c r="A31" s="192"/>
      <c r="B31" s="191"/>
    </row>
    <row r="32" spans="1:9" ht="11.1" customHeight="1" x14ac:dyDescent="0.2">
      <c r="A32" s="192"/>
      <c r="B32" s="191"/>
    </row>
    <row r="33" spans="1:15" ht="15" customHeight="1" x14ac:dyDescent="0.2">
      <c r="A33" s="739" t="s">
        <v>21</v>
      </c>
      <c r="B33" s="739"/>
      <c r="C33" s="739"/>
      <c r="D33" s="739"/>
      <c r="E33" s="739"/>
      <c r="F33" s="739"/>
      <c r="G33" s="739"/>
      <c r="H33" s="739"/>
      <c r="I33" s="739"/>
    </row>
    <row r="34" spans="1:15" ht="24.75" customHeight="1" x14ac:dyDescent="0.2">
      <c r="C34" s="735" t="s">
        <v>111</v>
      </c>
      <c r="D34" s="735"/>
      <c r="E34" s="735"/>
      <c r="F34" s="547"/>
      <c r="G34" s="735" t="s">
        <v>112</v>
      </c>
      <c r="H34" s="735"/>
      <c r="I34" s="735"/>
    </row>
    <row r="35" spans="1:15" ht="15" customHeight="1" thickBot="1" x14ac:dyDescent="0.25">
      <c r="A35" s="565"/>
      <c r="B35" s="566"/>
      <c r="C35" s="545" t="s">
        <v>250</v>
      </c>
      <c r="D35" s="545" t="s">
        <v>251</v>
      </c>
      <c r="E35" s="564" t="s">
        <v>80</v>
      </c>
      <c r="F35" s="546"/>
      <c r="G35" s="680" t="s">
        <v>238</v>
      </c>
      <c r="H35" s="544" t="s">
        <v>239</v>
      </c>
      <c r="I35" s="544" t="s">
        <v>80</v>
      </c>
    </row>
    <row r="36" spans="1:15" ht="15" customHeight="1" x14ac:dyDescent="0.2">
      <c r="A36" s="555" t="str">
        <f t="shared" ref="A36:A43" si="0">+A22</f>
        <v>México</v>
      </c>
      <c r="B36" s="566"/>
      <c r="C36" s="572">
        <v>20.318200000000001</v>
      </c>
      <c r="D36" s="572">
        <v>16.678000000000001</v>
      </c>
      <c r="E36" s="360">
        <v>0.21826358076507968</v>
      </c>
      <c r="F36" s="567"/>
      <c r="G36" s="190">
        <v>20.2683</v>
      </c>
      <c r="H36" s="572">
        <v>16.8935</v>
      </c>
      <c r="I36" s="573">
        <v>0.1997691419776837</v>
      </c>
      <c r="K36" s="162"/>
      <c r="O36" s="193"/>
    </row>
    <row r="37" spans="1:15" ht="15" customHeight="1" x14ac:dyDescent="0.2">
      <c r="A37" s="556" t="str">
        <f t="shared" si="0"/>
        <v>Colombia</v>
      </c>
      <c r="B37" s="568"/>
      <c r="C37" s="571">
        <v>4192.57</v>
      </c>
      <c r="D37" s="574">
        <v>3842.3</v>
      </c>
      <c r="E37" s="560">
        <v>9.1161543866954631E-2</v>
      </c>
      <c r="F37" s="567"/>
      <c r="G37" s="574">
        <v>4409.1499999999996</v>
      </c>
      <c r="H37" s="574">
        <v>3822.05</v>
      </c>
      <c r="I37" s="560">
        <v>0.15360866550673058</v>
      </c>
    </row>
    <row r="38" spans="1:15" ht="15" customHeight="1" x14ac:dyDescent="0.2">
      <c r="A38" s="556" t="str">
        <f t="shared" si="0"/>
        <v>Brasil</v>
      </c>
      <c r="B38" s="566"/>
      <c r="C38" s="571">
        <v>5.7422000000000004</v>
      </c>
      <c r="D38" s="574">
        <v>4.9962</v>
      </c>
      <c r="E38" s="560">
        <v>0.14931347824346508</v>
      </c>
      <c r="F38" s="567"/>
      <c r="G38" s="574">
        <v>6.1923000000000004</v>
      </c>
      <c r="H38" s="574">
        <v>4.8413000000000004</v>
      </c>
      <c r="I38" s="560">
        <v>0.27905727800384184</v>
      </c>
    </row>
    <row r="39" spans="1:15" ht="15" customHeight="1" x14ac:dyDescent="0.2">
      <c r="A39" s="556" t="str">
        <f t="shared" si="0"/>
        <v>Argentina</v>
      </c>
      <c r="B39" s="566"/>
      <c r="C39" s="571">
        <v>1074</v>
      </c>
      <c r="D39" s="574">
        <v>858</v>
      </c>
      <c r="E39" s="560">
        <v>0.25174825174825166</v>
      </c>
      <c r="F39" s="567"/>
      <c r="G39" s="574">
        <v>1032</v>
      </c>
      <c r="H39" s="574">
        <v>808.45</v>
      </c>
      <c r="I39" s="560">
        <v>0.27651679139093321</v>
      </c>
      <c r="J39" s="194"/>
    </row>
    <row r="40" spans="1:15" ht="15" customHeight="1" x14ac:dyDescent="0.2">
      <c r="A40" s="556" t="str">
        <f t="shared" si="0"/>
        <v>Costa Rica</v>
      </c>
      <c r="B40" s="566"/>
      <c r="C40" s="571">
        <v>504.21</v>
      </c>
      <c r="D40" s="574">
        <v>506.6</v>
      </c>
      <c r="E40" s="560">
        <v>-4.7177260165812696E-3</v>
      </c>
      <c r="F40" s="567"/>
      <c r="G40" s="574">
        <v>512.73</v>
      </c>
      <c r="H40" s="574">
        <v>526.88</v>
      </c>
      <c r="I40" s="560">
        <v>-2.6856210142726988E-2</v>
      </c>
    </row>
    <row r="41" spans="1:15" ht="15" customHeight="1" x14ac:dyDescent="0.2">
      <c r="A41" s="556" t="str">
        <f t="shared" si="0"/>
        <v>Panama</v>
      </c>
      <c r="B41" s="566"/>
      <c r="C41" s="571">
        <v>1</v>
      </c>
      <c r="D41" s="574">
        <v>1</v>
      </c>
      <c r="E41" s="560">
        <v>0</v>
      </c>
      <c r="F41" s="567"/>
      <c r="G41" s="574">
        <v>1</v>
      </c>
      <c r="H41" s="574">
        <v>1</v>
      </c>
      <c r="I41" s="560">
        <v>0</v>
      </c>
    </row>
    <row r="42" spans="1:15" ht="15" customHeight="1" x14ac:dyDescent="0.2">
      <c r="A42" s="556" t="str">
        <f t="shared" si="0"/>
        <v>Guatemala</v>
      </c>
      <c r="B42" s="566"/>
      <c r="C42" s="571">
        <v>7.7116499999999997</v>
      </c>
      <c r="D42" s="574">
        <v>7.7916499999999997</v>
      </c>
      <c r="E42" s="560">
        <v>-1.0267401641500862E-2</v>
      </c>
      <c r="F42" s="567"/>
      <c r="G42" s="574">
        <v>7.7062499999999998</v>
      </c>
      <c r="H42" s="574">
        <v>7.8270200000000001</v>
      </c>
      <c r="I42" s="560">
        <v>-1.5429882637325587E-2</v>
      </c>
    </row>
    <row r="43" spans="1:15" ht="15" customHeight="1" x14ac:dyDescent="0.2">
      <c r="A43" s="179" t="str">
        <f t="shared" si="0"/>
        <v>Nicaragua</v>
      </c>
      <c r="B43" s="566"/>
      <c r="C43" s="571">
        <v>36.624299999999998</v>
      </c>
      <c r="D43" s="574">
        <v>36.624299999999998</v>
      </c>
      <c r="E43" s="560">
        <v>0</v>
      </c>
      <c r="F43" s="567"/>
      <c r="G43" s="574">
        <v>36.62429999999997</v>
      </c>
      <c r="H43" s="574">
        <v>36.624299999999998</v>
      </c>
      <c r="I43" s="560">
        <v>0</v>
      </c>
      <c r="K43" s="195"/>
      <c r="L43" s="195"/>
      <c r="M43" s="195"/>
      <c r="N43" s="195"/>
      <c r="O43" s="195"/>
    </row>
    <row r="44" spans="1:15" ht="15" customHeight="1" thickBot="1" x14ac:dyDescent="0.25">
      <c r="A44" s="570" t="str">
        <f>+A30</f>
        <v>Uruguay</v>
      </c>
      <c r="B44" s="569"/>
      <c r="C44" s="571">
        <v>42.127000000000002</v>
      </c>
      <c r="D44" s="190">
        <v>37.552</v>
      </c>
      <c r="E44" s="576">
        <v>0.12183106092884533</v>
      </c>
      <c r="F44" s="549"/>
      <c r="G44" s="550">
        <v>44.066000000000003</v>
      </c>
      <c r="H44" s="550">
        <v>39.021999999999998</v>
      </c>
      <c r="I44" s="551">
        <v>0.12926041720055359</v>
      </c>
      <c r="K44" s="195"/>
      <c r="L44" s="195"/>
      <c r="M44" s="195"/>
      <c r="N44" s="195"/>
      <c r="O44" s="195"/>
    </row>
    <row r="45" spans="1:15" ht="9.9499999999999993" customHeight="1" x14ac:dyDescent="0.2">
      <c r="A45" s="179"/>
      <c r="B45" s="191"/>
      <c r="C45" s="575"/>
      <c r="D45" s="575"/>
      <c r="E45" s="180"/>
      <c r="F45" s="180"/>
      <c r="G45" s="190"/>
      <c r="H45" s="190"/>
      <c r="I45" s="180"/>
      <c r="K45" s="195"/>
      <c r="L45" s="195"/>
      <c r="M45" s="195"/>
      <c r="N45" s="195"/>
      <c r="O45" s="195"/>
    </row>
    <row r="46" spans="1:15" ht="15" customHeight="1" x14ac:dyDescent="0.2">
      <c r="A46" s="734" t="s">
        <v>134</v>
      </c>
      <c r="B46" s="734"/>
      <c r="C46" s="734"/>
      <c r="D46" s="734"/>
      <c r="E46" s="734"/>
      <c r="F46" s="734"/>
      <c r="G46" s="734"/>
      <c r="H46" s="734"/>
      <c r="I46" s="734"/>
      <c r="K46" s="195"/>
      <c r="L46" s="195"/>
      <c r="M46" s="195"/>
      <c r="N46" s="195"/>
      <c r="O46" s="195"/>
    </row>
    <row r="47" spans="1:15" ht="11.1" customHeight="1" x14ac:dyDescent="0.2">
      <c r="K47" s="163"/>
      <c r="L47" s="163"/>
      <c r="M47" s="163"/>
      <c r="N47" s="163"/>
      <c r="O47" s="195"/>
    </row>
    <row r="48" spans="1:15" ht="11.1" customHeight="1" x14ac:dyDescent="0.2">
      <c r="A48" s="192"/>
      <c r="B48" s="191"/>
      <c r="K48" s="163"/>
      <c r="L48" s="163"/>
      <c r="M48" s="163"/>
      <c r="N48" s="163"/>
      <c r="O48" s="163"/>
    </row>
    <row r="49" spans="1:15" ht="11.1" customHeight="1" x14ac:dyDescent="0.2">
      <c r="A49" s="192"/>
      <c r="B49" s="191"/>
      <c r="K49" s="195"/>
      <c r="L49" s="195"/>
      <c r="M49" s="195"/>
      <c r="N49" s="195"/>
      <c r="O49" s="163"/>
    </row>
    <row r="50" spans="1:15" ht="11.1" customHeight="1" x14ac:dyDescent="0.2">
      <c r="A50" s="192"/>
      <c r="B50" s="191"/>
      <c r="O50" s="195"/>
    </row>
  </sheetData>
  <mergeCells count="9">
    <mergeCell ref="A46:I46"/>
    <mergeCell ref="C34:E34"/>
    <mergeCell ref="G34:I34"/>
    <mergeCell ref="A1:J1"/>
    <mergeCell ref="A2:J2"/>
    <mergeCell ref="C20:E20"/>
    <mergeCell ref="A4:D4"/>
    <mergeCell ref="A19:E19"/>
    <mergeCell ref="A33:I33"/>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O50"/>
  <sheetViews>
    <sheetView showGridLines="0" zoomScale="87" zoomScaleNormal="90" workbookViewId="0">
      <selection activeCell="L9" sqref="L9"/>
    </sheetView>
  </sheetViews>
  <sheetFormatPr baseColWidth="10" defaultColWidth="9.85546875" defaultRowHeight="11.1" customHeight="1" x14ac:dyDescent="0.2"/>
  <cols>
    <col min="1" max="1" width="32.42578125" style="204" customWidth="1"/>
    <col min="2" max="2" width="1.7109375" style="207" customWidth="1"/>
    <col min="3" max="3" width="11.28515625" style="205" customWidth="1"/>
    <col min="4" max="4" width="13.140625" style="205" customWidth="1"/>
    <col min="5" max="6" width="11.85546875" style="205" customWidth="1"/>
    <col min="7" max="7" width="11.28515625" style="205" customWidth="1"/>
    <col min="8" max="8" width="6.140625" style="205" customWidth="1"/>
    <col min="9" max="9" width="11.140625" style="205" customWidth="1"/>
    <col min="10" max="11" width="11.28515625" style="205" customWidth="1"/>
    <col min="12" max="13" width="11.28515625" style="207" customWidth="1"/>
    <col min="14" max="14" width="4.140625" style="207" customWidth="1"/>
    <col min="15" max="15" width="11.28515625" style="207" customWidth="1"/>
    <col min="16" max="16384" width="9.85546875" style="197"/>
  </cols>
  <sheetData>
    <row r="1" spans="1:15" ht="15" customHeight="1" x14ac:dyDescent="0.2">
      <c r="A1" s="706" t="s">
        <v>101</v>
      </c>
      <c r="B1" s="706"/>
      <c r="C1" s="706"/>
      <c r="D1" s="706"/>
      <c r="E1" s="706"/>
      <c r="F1" s="706"/>
      <c r="G1" s="706"/>
      <c r="H1" s="706"/>
      <c r="I1" s="706"/>
      <c r="J1" s="706"/>
      <c r="K1" s="706"/>
      <c r="L1" s="706"/>
      <c r="M1" s="706"/>
      <c r="N1" s="706"/>
      <c r="O1" s="706"/>
    </row>
    <row r="2" spans="1:15" ht="15" customHeight="1" x14ac:dyDescent="0.2">
      <c r="A2" s="706" t="s">
        <v>162</v>
      </c>
      <c r="B2" s="706"/>
      <c r="C2" s="706"/>
      <c r="D2" s="706"/>
      <c r="E2" s="706"/>
      <c r="F2" s="706"/>
      <c r="G2" s="706"/>
      <c r="H2" s="706"/>
      <c r="I2" s="706"/>
      <c r="J2" s="706"/>
      <c r="K2" s="706"/>
      <c r="L2" s="706"/>
      <c r="M2" s="706"/>
      <c r="N2" s="706"/>
      <c r="O2" s="706"/>
    </row>
    <row r="3" spans="1:15" ht="10.5" customHeight="1" x14ac:dyDescent="0.2">
      <c r="A3" s="199"/>
      <c r="B3" s="200"/>
      <c r="C3" s="201"/>
      <c r="D3" s="201"/>
      <c r="E3" s="201"/>
      <c r="F3" s="201"/>
      <c r="G3" s="201"/>
      <c r="H3" s="201"/>
      <c r="I3" s="201"/>
      <c r="J3" s="201"/>
      <c r="K3" s="201"/>
      <c r="L3" s="202"/>
      <c r="M3" s="202"/>
      <c r="N3" s="202"/>
      <c r="O3" s="202"/>
    </row>
    <row r="4" spans="1:15" ht="23.25" customHeight="1" x14ac:dyDescent="0.2">
      <c r="A4" s="749" t="s">
        <v>136</v>
      </c>
      <c r="B4" s="749"/>
      <c r="C4" s="749"/>
      <c r="D4" s="749"/>
      <c r="E4" s="749"/>
      <c r="F4" s="749"/>
      <c r="G4" s="749"/>
      <c r="H4" s="749"/>
      <c r="I4" s="749"/>
      <c r="J4" s="749"/>
      <c r="K4" s="749"/>
      <c r="L4" s="749"/>
      <c r="M4" s="749"/>
      <c r="N4" s="749"/>
      <c r="O4" s="749"/>
    </row>
    <row r="5" spans="1:15" ht="18" customHeight="1" thickBot="1" x14ac:dyDescent="0.25">
      <c r="A5" s="326"/>
      <c r="B5" s="327"/>
      <c r="C5" s="748" t="s">
        <v>241</v>
      </c>
      <c r="D5" s="748"/>
      <c r="E5" s="748"/>
      <c r="F5" s="748"/>
      <c r="G5" s="748"/>
      <c r="H5" s="327"/>
      <c r="I5" s="750" t="s">
        <v>242</v>
      </c>
      <c r="J5" s="750"/>
      <c r="K5" s="750"/>
      <c r="L5" s="750"/>
      <c r="M5" s="750"/>
      <c r="N5" s="656"/>
      <c r="O5" s="328" t="s">
        <v>75</v>
      </c>
    </row>
    <row r="6" spans="1:15" ht="18" customHeight="1" x14ac:dyDescent="0.2">
      <c r="A6" s="329"/>
      <c r="B6" s="296"/>
      <c r="C6" s="577" t="s">
        <v>63</v>
      </c>
      <c r="D6" s="577" t="s">
        <v>156</v>
      </c>
      <c r="E6" s="577" t="s">
        <v>157</v>
      </c>
      <c r="F6" s="577" t="s">
        <v>64</v>
      </c>
      <c r="G6" s="577" t="s">
        <v>65</v>
      </c>
      <c r="H6" s="327"/>
      <c r="I6" s="330" t="s">
        <v>63</v>
      </c>
      <c r="J6" s="330" t="s">
        <v>156</v>
      </c>
      <c r="K6" s="330" t="s">
        <v>157</v>
      </c>
      <c r="L6" s="330" t="s">
        <v>64</v>
      </c>
      <c r="M6" s="330" t="s">
        <v>65</v>
      </c>
      <c r="N6" s="331"/>
      <c r="O6" s="577" t="s">
        <v>80</v>
      </c>
    </row>
    <row r="7" spans="1:15" ht="18" customHeight="1" x14ac:dyDescent="0.2">
      <c r="A7" s="601" t="s">
        <v>183</v>
      </c>
      <c r="B7" s="296"/>
      <c r="C7" s="598">
        <v>307.915751132781</v>
      </c>
      <c r="D7" s="598">
        <v>30.401666600423013</v>
      </c>
      <c r="E7" s="598">
        <v>87.068859579768002</v>
      </c>
      <c r="F7" s="598">
        <v>38.455188260913992</v>
      </c>
      <c r="G7" s="598">
        <f t="shared" ref="G7:G16" si="0">+SUM(C7:F7)</f>
        <v>463.84146557388601</v>
      </c>
      <c r="H7" s="327"/>
      <c r="I7" s="598">
        <v>332.48840597898095</v>
      </c>
      <c r="J7" s="598">
        <v>31.277694961457986</v>
      </c>
      <c r="K7" s="598">
        <v>89.853582570729003</v>
      </c>
      <c r="L7" s="598">
        <v>36.733515009645977</v>
      </c>
      <c r="M7" s="598">
        <f>+SUM(I7:L7)</f>
        <v>490.35319852081398</v>
      </c>
      <c r="N7" s="331"/>
      <c r="O7" s="603">
        <f t="shared" ref="O7:O14" si="1">+G7/M7-1</f>
        <v>-5.406660551394904E-2</v>
      </c>
    </row>
    <row r="8" spans="1:15" ht="18" customHeight="1" x14ac:dyDescent="0.2">
      <c r="A8" s="332" t="s">
        <v>219</v>
      </c>
      <c r="B8" s="296"/>
      <c r="C8" s="681">
        <v>42.046732705732332</v>
      </c>
      <c r="D8" s="681">
        <v>1.8683671272260516</v>
      </c>
      <c r="E8" s="681">
        <v>0.75295526244100031</v>
      </c>
      <c r="F8" s="681">
        <v>2.0903250214989773</v>
      </c>
      <c r="G8" s="599">
        <f>SUM(C8:F8)</f>
        <v>46.758380116898358</v>
      </c>
      <c r="H8" s="669"/>
      <c r="I8" s="681">
        <v>41.309089229702934</v>
      </c>
      <c r="J8" s="681">
        <v>2.3503810909976108</v>
      </c>
      <c r="K8" s="600">
        <v>0</v>
      </c>
      <c r="L8" s="681">
        <v>2.2247892704556569</v>
      </c>
      <c r="M8" s="599">
        <f>SUM(I8:L8)</f>
        <v>45.884259591156201</v>
      </c>
      <c r="N8" s="331"/>
      <c r="O8" s="604">
        <f t="shared" si="1"/>
        <v>1.9050553142425208E-2</v>
      </c>
    </row>
    <row r="9" spans="1:15" ht="18" customHeight="1" thickBot="1" x14ac:dyDescent="0.25">
      <c r="A9" s="611" t="s">
        <v>218</v>
      </c>
      <c r="B9" s="296"/>
      <c r="C9" s="606">
        <v>34.737616617400008</v>
      </c>
      <c r="D9" s="606">
        <v>2.303730198971</v>
      </c>
      <c r="E9" s="606">
        <v>0.18550790649999999</v>
      </c>
      <c r="F9" s="606">
        <v>5.4475355378829997</v>
      </c>
      <c r="G9" s="606">
        <f>+SUM(C9:F9)</f>
        <v>42.674390260754009</v>
      </c>
      <c r="H9" s="327"/>
      <c r="I9" s="606">
        <v>35.578857176634997</v>
      </c>
      <c r="J9" s="606">
        <v>1.6</v>
      </c>
      <c r="K9" s="608">
        <v>1</v>
      </c>
      <c r="L9" s="606">
        <v>5.4203391283200002</v>
      </c>
      <c r="M9" s="606">
        <f>+SUM(I9:L9)</f>
        <v>43.599196304955001</v>
      </c>
      <c r="N9" s="331"/>
      <c r="O9" s="610">
        <f t="shared" si="1"/>
        <v>-2.1211538802972996E-2</v>
      </c>
    </row>
    <row r="10" spans="1:15" ht="18" customHeight="1" thickBot="1" x14ac:dyDescent="0.25">
      <c r="A10" s="612" t="s">
        <v>185</v>
      </c>
      <c r="B10" s="613"/>
      <c r="C10" s="614">
        <v>384.70010045591334</v>
      </c>
      <c r="D10" s="614">
        <v>34.573763926620067</v>
      </c>
      <c r="E10" s="614">
        <v>88.007322748709015</v>
      </c>
      <c r="F10" s="614">
        <v>45.993048820295968</v>
      </c>
      <c r="G10" s="615">
        <f t="shared" si="0"/>
        <v>553.27423595153834</v>
      </c>
      <c r="H10" s="616"/>
      <c r="I10" s="614">
        <v>409.37635238531885</v>
      </c>
      <c r="J10" s="614">
        <v>35.218564482774227</v>
      </c>
      <c r="K10" s="533">
        <v>90.868969771015372</v>
      </c>
      <c r="L10" s="614">
        <v>44.378643408421638</v>
      </c>
      <c r="M10" s="614">
        <f t="shared" ref="M10:M15" si="2">+SUM(I10:L10)</f>
        <v>579.8425300475302</v>
      </c>
      <c r="N10" s="617"/>
      <c r="O10" s="618">
        <f t="shared" si="1"/>
        <v>-4.581984369758807E-2</v>
      </c>
    </row>
    <row r="11" spans="1:15" ht="18" customHeight="1" x14ac:dyDescent="0.2">
      <c r="A11" s="597" t="s">
        <v>165</v>
      </c>
      <c r="B11" s="333"/>
      <c r="C11" s="607">
        <v>61.669985760493987</v>
      </c>
      <c r="D11" s="607">
        <v>9.7643964942189996</v>
      </c>
      <c r="E11" s="607">
        <v>3.529647000872</v>
      </c>
      <c r="F11" s="607">
        <v>6.2167610163559965</v>
      </c>
      <c r="G11" s="598">
        <f t="shared" si="0"/>
        <v>81.180790271940992</v>
      </c>
      <c r="H11" s="327"/>
      <c r="I11" s="607">
        <v>66.023089853118051</v>
      </c>
      <c r="J11" s="607">
        <v>10.581996112269</v>
      </c>
      <c r="K11" s="607">
        <v>4.052724904554001</v>
      </c>
      <c r="L11" s="607">
        <v>7.6500330946839457</v>
      </c>
      <c r="M11" s="607">
        <f>+SUM(I11:L11)</f>
        <v>88.307843964624993</v>
      </c>
      <c r="N11" s="331"/>
      <c r="O11" s="609">
        <f t="shared" si="1"/>
        <v>-8.0706915407639301E-2</v>
      </c>
    </row>
    <row r="12" spans="1:15" ht="18" x14ac:dyDescent="0.2">
      <c r="A12" s="601" t="s">
        <v>234</v>
      </c>
      <c r="B12" s="333"/>
      <c r="C12" s="600">
        <v>242.39366645599998</v>
      </c>
      <c r="D12" s="600">
        <v>24.110656528999996</v>
      </c>
      <c r="E12" s="600">
        <v>2.8907786180000001</v>
      </c>
      <c r="F12" s="600">
        <v>25.964287917000018</v>
      </c>
      <c r="G12" s="600">
        <f t="shared" si="0"/>
        <v>295.35938952000004</v>
      </c>
      <c r="H12" s="327"/>
      <c r="I12" s="598">
        <v>240.14358379299995</v>
      </c>
      <c r="J12" s="598">
        <v>20.768508612999998</v>
      </c>
      <c r="K12" s="598">
        <v>2.7389253610000002</v>
      </c>
      <c r="L12" s="598">
        <v>24.550593003000007</v>
      </c>
      <c r="M12" s="598">
        <f t="shared" si="2"/>
        <v>288.20161076999995</v>
      </c>
      <c r="N12" s="331"/>
      <c r="O12" s="604">
        <f t="shared" si="1"/>
        <v>2.4836012300126775E-2</v>
      </c>
    </row>
    <row r="13" spans="1:15" ht="18" customHeight="1" x14ac:dyDescent="0.2">
      <c r="A13" s="602" t="s">
        <v>186</v>
      </c>
      <c r="B13" s="333"/>
      <c r="C13" s="600">
        <v>31.435713413417954</v>
      </c>
      <c r="D13" s="600">
        <v>6.2014274953946487</v>
      </c>
      <c r="E13" s="600">
        <v>1.3305743636300009</v>
      </c>
      <c r="F13" s="600">
        <v>4.3079068930487381</v>
      </c>
      <c r="G13" s="600">
        <f t="shared" si="0"/>
        <v>43.275622165491342</v>
      </c>
      <c r="H13" s="327"/>
      <c r="I13" s="600">
        <v>29.427387436285187</v>
      </c>
      <c r="J13" s="600">
        <v>5.1633708741853859</v>
      </c>
      <c r="K13" s="600">
        <v>2.0362907370999999</v>
      </c>
      <c r="L13" s="600">
        <v>3.0211452511697168</v>
      </c>
      <c r="M13" s="600">
        <f t="shared" si="2"/>
        <v>39.648194298740293</v>
      </c>
      <c r="N13" s="331"/>
      <c r="O13" s="604">
        <f t="shared" si="1"/>
        <v>9.1490367491119162E-2</v>
      </c>
    </row>
    <row r="14" spans="1:15" ht="18" customHeight="1" thickBot="1" x14ac:dyDescent="0.25">
      <c r="A14" s="605" t="s">
        <v>187</v>
      </c>
      <c r="B14" s="333"/>
      <c r="C14" s="600">
        <v>10.095177722477141</v>
      </c>
      <c r="D14" s="600">
        <v>2.3071175439209743</v>
      </c>
      <c r="E14" s="600">
        <v>0</v>
      </c>
      <c r="F14" s="600">
        <v>0.98771228778684039</v>
      </c>
      <c r="G14" s="600">
        <f t="shared" si="0"/>
        <v>13.390007554184955</v>
      </c>
      <c r="H14" s="327"/>
      <c r="I14" s="600">
        <v>10.051026194450667</v>
      </c>
      <c r="J14" s="600">
        <v>1.8381519480640238</v>
      </c>
      <c r="K14" s="600">
        <v>0</v>
      </c>
      <c r="L14" s="600">
        <v>0.74333000653146075</v>
      </c>
      <c r="M14" s="600">
        <f t="shared" si="2"/>
        <v>12.632508149046151</v>
      </c>
      <c r="N14" s="331"/>
      <c r="O14" s="604">
        <f t="shared" si="1"/>
        <v>5.996429182561025E-2</v>
      </c>
    </row>
    <row r="15" spans="1:15" ht="18" customHeight="1" thickBot="1" x14ac:dyDescent="0.25">
      <c r="A15" s="612" t="s">
        <v>12</v>
      </c>
      <c r="B15" s="613"/>
      <c r="C15" s="615">
        <v>345.59454335238905</v>
      </c>
      <c r="D15" s="615">
        <v>42.383598062534617</v>
      </c>
      <c r="E15" s="615">
        <v>7.7509999825020017</v>
      </c>
      <c r="F15" s="615">
        <v>37.476668114191597</v>
      </c>
      <c r="G15" s="615">
        <f t="shared" si="0"/>
        <v>433.2058095116173</v>
      </c>
      <c r="H15" s="616"/>
      <c r="I15" s="615">
        <v>345.64508727685387</v>
      </c>
      <c r="J15" s="615">
        <v>38.352027547518404</v>
      </c>
      <c r="K15" s="615">
        <v>8.8279410026540006</v>
      </c>
      <c r="L15" s="615">
        <v>35.965101355385123</v>
      </c>
      <c r="M15" s="615">
        <f t="shared" si="2"/>
        <v>428.79015718241141</v>
      </c>
      <c r="N15" s="617"/>
      <c r="O15" s="618">
        <f>+G15/M15-1</f>
        <v>1.0297933045434693E-2</v>
      </c>
    </row>
    <row r="16" spans="1:15" ht="21" customHeight="1" thickBot="1" x14ac:dyDescent="0.25">
      <c r="A16" s="580" t="s">
        <v>67</v>
      </c>
      <c r="B16" s="580"/>
      <c r="C16" s="582">
        <f>+C10+C15</f>
        <v>730.29464380830245</v>
      </c>
      <c r="D16" s="582">
        <f>+D10+D15</f>
        <v>76.957361989154691</v>
      </c>
      <c r="E16" s="582">
        <f>+E10+E15</f>
        <v>95.758322731211024</v>
      </c>
      <c r="F16" s="582">
        <f>+F10+F15</f>
        <v>83.469716934487565</v>
      </c>
      <c r="G16" s="582">
        <f t="shared" si="0"/>
        <v>986.48004546315576</v>
      </c>
      <c r="H16" s="327"/>
      <c r="I16" s="582">
        <f>+I10+I15</f>
        <v>755.02143966217272</v>
      </c>
      <c r="J16" s="582">
        <f>+J10+J15</f>
        <v>73.57059203029263</v>
      </c>
      <c r="K16" s="582">
        <f>+K10+K15</f>
        <v>99.696910773669373</v>
      </c>
      <c r="L16" s="582">
        <f>+L10+L15</f>
        <v>80.343744763806768</v>
      </c>
      <c r="M16" s="582">
        <f>+SUM(I16:L16)</f>
        <v>1008.6326872299414</v>
      </c>
      <c r="N16" s="331"/>
      <c r="O16" s="583">
        <f>+G16/M16-1</f>
        <v>-2.1963041697195651E-2</v>
      </c>
    </row>
    <row r="17" spans="1:15" ht="15" customHeight="1" x14ac:dyDescent="0.2">
      <c r="A17" s="581"/>
      <c r="B17" s="581"/>
      <c r="C17" s="230"/>
      <c r="D17" s="230"/>
      <c r="E17" s="230"/>
      <c r="F17" s="230"/>
      <c r="G17" s="230"/>
      <c r="H17" s="230"/>
      <c r="I17" s="230"/>
      <c r="J17" s="230"/>
      <c r="K17" s="230"/>
      <c r="L17" s="230"/>
      <c r="M17" s="230"/>
      <c r="N17" s="230"/>
      <c r="O17" s="230"/>
    </row>
    <row r="18" spans="1:15" ht="15" customHeight="1" x14ac:dyDescent="0.2">
      <c r="A18" s="337" t="s">
        <v>158</v>
      </c>
      <c r="B18" s="229"/>
      <c r="C18" s="230"/>
      <c r="D18" s="230"/>
      <c r="E18" s="230"/>
      <c r="F18" s="230"/>
      <c r="G18" s="230"/>
      <c r="H18" s="230"/>
      <c r="I18" s="230"/>
      <c r="J18" s="230"/>
      <c r="K18" s="230"/>
      <c r="L18" s="230"/>
      <c r="M18" s="230"/>
      <c r="N18" s="230"/>
      <c r="O18" s="230"/>
    </row>
    <row r="19" spans="1:15" ht="17.25" customHeight="1" x14ac:dyDescent="0.2">
      <c r="A19" s="337" t="s">
        <v>159</v>
      </c>
      <c r="B19" s="229"/>
      <c r="C19" s="230"/>
      <c r="D19" s="230"/>
      <c r="E19" s="230"/>
      <c r="F19" s="230"/>
      <c r="G19" s="230"/>
      <c r="H19" s="230"/>
      <c r="I19" s="230"/>
      <c r="J19" s="230"/>
      <c r="K19" s="230"/>
      <c r="L19" s="230"/>
      <c r="M19" s="230"/>
      <c r="N19" s="230"/>
      <c r="O19" s="230"/>
    </row>
    <row r="20" spans="1:15" ht="23.25" customHeight="1" x14ac:dyDescent="0.2"/>
    <row r="21" spans="1:15" ht="18" customHeight="1" x14ac:dyDescent="0.2">
      <c r="A21" s="595" t="s">
        <v>137</v>
      </c>
      <c r="B21" s="594"/>
      <c r="C21" s="594"/>
      <c r="D21" s="594"/>
      <c r="E21" s="594"/>
      <c r="F21" s="594"/>
      <c r="G21" s="594"/>
      <c r="H21" s="594"/>
      <c r="I21" s="594"/>
      <c r="J21" s="594"/>
      <c r="K21" s="594"/>
      <c r="L21" s="594"/>
      <c r="M21" s="594"/>
      <c r="N21" s="594"/>
      <c r="O21" s="594"/>
    </row>
    <row r="22" spans="1:15" ht="18" customHeight="1" thickBot="1" x14ac:dyDescent="0.25">
      <c r="A22" s="326"/>
      <c r="B22" s="327"/>
      <c r="C22" s="748" t="str">
        <f>C5</f>
        <v>1Q 2025</v>
      </c>
      <c r="D22" s="748"/>
      <c r="E22" s="748"/>
      <c r="F22" s="748"/>
      <c r="G22" s="748"/>
      <c r="H22" s="327"/>
      <c r="I22" s="750" t="str">
        <f>I5</f>
        <v>1Q 2024</v>
      </c>
      <c r="J22" s="750"/>
      <c r="K22" s="750"/>
      <c r="L22" s="750"/>
      <c r="M22" s="750"/>
      <c r="N22" s="656"/>
      <c r="O22" s="328" t="str">
        <f>+O5</f>
        <v>YoY</v>
      </c>
    </row>
    <row r="23" spans="1:15" ht="18" customHeight="1" x14ac:dyDescent="0.2">
      <c r="A23" s="329"/>
      <c r="B23" s="296"/>
      <c r="C23" s="577" t="s">
        <v>63</v>
      </c>
      <c r="D23" s="743" t="s">
        <v>138</v>
      </c>
      <c r="E23" s="743"/>
      <c r="F23" s="577" t="s">
        <v>64</v>
      </c>
      <c r="G23" s="577" t="s">
        <v>65</v>
      </c>
      <c r="H23" s="327"/>
      <c r="I23" s="330" t="s">
        <v>63</v>
      </c>
      <c r="J23" s="743" t="s">
        <v>139</v>
      </c>
      <c r="K23" s="743"/>
      <c r="L23" s="330" t="s">
        <v>64</v>
      </c>
      <c r="M23" s="330" t="s">
        <v>65</v>
      </c>
      <c r="N23" s="331"/>
      <c r="O23" s="577" t="s">
        <v>80</v>
      </c>
    </row>
    <row r="24" spans="1:15" s="234" customFormat="1" ht="18" customHeight="1" x14ac:dyDescent="0.2">
      <c r="A24" s="601" t="s">
        <v>233</v>
      </c>
      <c r="B24" s="296"/>
      <c r="C24" s="598">
        <v>1735.5767032328129</v>
      </c>
      <c r="D24" s="744">
        <v>217.318672994</v>
      </c>
      <c r="E24" s="744"/>
      <c r="F24" s="598">
        <v>272.86945277318705</v>
      </c>
      <c r="G24" s="598">
        <f t="shared" ref="G24:G32" si="3">C24+D24+F24</f>
        <v>2225.7648289999997</v>
      </c>
      <c r="H24" s="327"/>
      <c r="I24" s="598">
        <v>1867.4851068226949</v>
      </c>
      <c r="J24" s="744">
        <v>218.90492698599999</v>
      </c>
      <c r="K24" s="744"/>
      <c r="L24" s="598">
        <v>260.65724687493298</v>
      </c>
      <c r="M24" s="598">
        <f t="shared" ref="M24:M32" si="4">I24+J24+L24</f>
        <v>2347.0472806836278</v>
      </c>
      <c r="N24" s="331"/>
      <c r="O24" s="603">
        <f>+G24/M24-1</f>
        <v>-5.1674481669709671E-2</v>
      </c>
    </row>
    <row r="25" spans="1:15" ht="18" customHeight="1" x14ac:dyDescent="0.2">
      <c r="A25" s="332" t="s">
        <v>219</v>
      </c>
      <c r="B25" s="296"/>
      <c r="C25" s="682">
        <v>311.87934223851096</v>
      </c>
      <c r="D25" s="744">
        <v>17.965667999927998</v>
      </c>
      <c r="E25" s="744">
        <v>216.32425384993297</v>
      </c>
      <c r="F25" s="682">
        <v>23.259571923033008</v>
      </c>
      <c r="G25" s="665">
        <f>C25+D25+F25</f>
        <v>353.10458216147197</v>
      </c>
      <c r="H25" s="616"/>
      <c r="I25" s="682">
        <v>307.69483877449301</v>
      </c>
      <c r="J25" s="744">
        <v>15.746099999958002</v>
      </c>
      <c r="K25" s="744">
        <v>216.32425384993297</v>
      </c>
      <c r="L25" s="682">
        <v>22.870461641731993</v>
      </c>
      <c r="M25" s="665">
        <f>I25+J25+L25</f>
        <v>346.31140041618301</v>
      </c>
      <c r="N25" s="617"/>
      <c r="O25" s="604">
        <f t="shared" ref="O25:O31" si="5">+G25/M25-1</f>
        <v>1.9615818991593148E-2</v>
      </c>
    </row>
    <row r="26" spans="1:15" ht="18" customHeight="1" thickBot="1" x14ac:dyDescent="0.25">
      <c r="A26" s="611" t="str">
        <f>+A9</f>
        <v>CAM South</v>
      </c>
      <c r="B26" s="296"/>
      <c r="C26" s="608">
        <v>254.99126514161702</v>
      </c>
      <c r="D26" s="744">
        <v>14.944226997677999</v>
      </c>
      <c r="E26" s="744"/>
      <c r="F26" s="662">
        <v>54.274990271542009</v>
      </c>
      <c r="G26" s="662">
        <f t="shared" si="3"/>
        <v>324.21048241083702</v>
      </c>
      <c r="H26" s="327"/>
      <c r="I26" s="662">
        <v>256.256628857865</v>
      </c>
      <c r="J26" s="744">
        <v>15.224378000986</v>
      </c>
      <c r="K26" s="744"/>
      <c r="L26" s="662">
        <v>54.251730047871</v>
      </c>
      <c r="M26" s="662">
        <f t="shared" si="4"/>
        <v>325.73273690672198</v>
      </c>
      <c r="N26" s="331"/>
      <c r="O26" s="610">
        <f t="shared" si="5"/>
        <v>-4.6733236282630042E-3</v>
      </c>
    </row>
    <row r="27" spans="1:15" ht="18" customHeight="1" thickBot="1" x14ac:dyDescent="0.25">
      <c r="A27" s="612" t="str">
        <f>+A10</f>
        <v>Mexico and Central America</v>
      </c>
      <c r="B27" s="613"/>
      <c r="C27" s="664">
        <v>2302.4473106129408</v>
      </c>
      <c r="D27" s="745">
        <v>250.22856799160598</v>
      </c>
      <c r="E27" s="745"/>
      <c r="F27" s="663">
        <v>350.40401496776212</v>
      </c>
      <c r="G27" s="663">
        <f t="shared" si="3"/>
        <v>2903.0798935723087</v>
      </c>
      <c r="H27" s="616"/>
      <c r="I27" s="664">
        <v>2431.4365744550528</v>
      </c>
      <c r="J27" s="745">
        <v>249.87540498694401</v>
      </c>
      <c r="K27" s="745"/>
      <c r="L27" s="663">
        <v>337.77943856453595</v>
      </c>
      <c r="M27" s="663">
        <f t="shared" si="4"/>
        <v>3019.0914180065329</v>
      </c>
      <c r="N27" s="617"/>
      <c r="O27" s="618">
        <f t="shared" si="5"/>
        <v>-3.8425972708976519E-2</v>
      </c>
    </row>
    <row r="28" spans="1:15" ht="18" customHeight="1" x14ac:dyDescent="0.2">
      <c r="A28" s="597" t="str">
        <f>+A11</f>
        <v>Colombia</v>
      </c>
      <c r="B28" s="333"/>
      <c r="C28" s="598">
        <v>446.03134384294009</v>
      </c>
      <c r="D28" s="744">
        <v>97.997142606706007</v>
      </c>
      <c r="E28" s="744"/>
      <c r="F28" s="607">
        <v>47.764411550363995</v>
      </c>
      <c r="G28" s="607">
        <f t="shared" si="3"/>
        <v>591.79289800001015</v>
      </c>
      <c r="H28" s="327"/>
      <c r="I28" s="598">
        <v>479.18312233316908</v>
      </c>
      <c r="J28" s="744">
        <v>109.06193379188099</v>
      </c>
      <c r="K28" s="744"/>
      <c r="L28" s="607">
        <v>65.504826568473973</v>
      </c>
      <c r="M28" s="607">
        <f t="shared" si="4"/>
        <v>653.749882693524</v>
      </c>
      <c r="N28" s="331"/>
      <c r="O28" s="609">
        <f t="shared" si="5"/>
        <v>-9.4771695312959814E-2</v>
      </c>
    </row>
    <row r="29" spans="1:15" ht="18" x14ac:dyDescent="0.2">
      <c r="A29" s="601" t="s">
        <v>234</v>
      </c>
      <c r="B29" s="333"/>
      <c r="C29" s="598">
        <v>1629.6714212989996</v>
      </c>
      <c r="D29" s="744">
        <v>206.2729314</v>
      </c>
      <c r="E29" s="744"/>
      <c r="F29" s="598">
        <v>292.7199105520001</v>
      </c>
      <c r="G29" s="598">
        <f t="shared" si="3"/>
        <v>2128.6642632509997</v>
      </c>
      <c r="H29" s="327"/>
      <c r="I29" s="598">
        <v>1560.4906046410001</v>
      </c>
      <c r="J29" s="744">
        <v>180.087902364</v>
      </c>
      <c r="K29" s="744"/>
      <c r="L29" s="598">
        <v>274.42497556500001</v>
      </c>
      <c r="M29" s="598">
        <f t="shared" si="4"/>
        <v>2015.0034825700002</v>
      </c>
      <c r="N29" s="331"/>
      <c r="O29" s="604">
        <f t="shared" si="5"/>
        <v>5.6407237835655266E-2</v>
      </c>
    </row>
    <row r="30" spans="1:15" ht="18" customHeight="1" x14ac:dyDescent="0.2">
      <c r="A30" s="602" t="str">
        <f>+A13</f>
        <v>Argentina</v>
      </c>
      <c r="B30" s="333"/>
      <c r="C30" s="598">
        <v>160.13682699999998</v>
      </c>
      <c r="D30" s="744">
        <v>35.714573999999999</v>
      </c>
      <c r="E30" s="744"/>
      <c r="F30" s="598">
        <v>36.323509999999999</v>
      </c>
      <c r="G30" s="598">
        <f t="shared" si="3"/>
        <v>232.17491099999998</v>
      </c>
      <c r="H30" s="327"/>
      <c r="I30" s="598">
        <v>148.66517881999999</v>
      </c>
      <c r="J30" s="744">
        <v>32.338706999999999</v>
      </c>
      <c r="K30" s="744"/>
      <c r="L30" s="598">
        <v>26.697996</v>
      </c>
      <c r="M30" s="598">
        <f t="shared" si="4"/>
        <v>207.70188181999998</v>
      </c>
      <c r="N30" s="331"/>
      <c r="O30" s="604">
        <f t="shared" si="5"/>
        <v>0.11782767188026244</v>
      </c>
    </row>
    <row r="31" spans="1:15" ht="18" customHeight="1" thickBot="1" x14ac:dyDescent="0.25">
      <c r="A31" s="605" t="str">
        <f>+A14</f>
        <v>Uruguay</v>
      </c>
      <c r="B31" s="333"/>
      <c r="C31" s="700">
        <v>49.354307000000006</v>
      </c>
      <c r="D31" s="740">
        <v>8.7312609999999999</v>
      </c>
      <c r="E31" s="740"/>
      <c r="F31" s="700">
        <v>7.9991029999999999</v>
      </c>
      <c r="G31" s="606">
        <f t="shared" si="3"/>
        <v>66.084671000000014</v>
      </c>
      <c r="H31" s="327"/>
      <c r="I31" s="606">
        <v>48.841570379999993</v>
      </c>
      <c r="J31" s="740">
        <v>7.1724509999999997</v>
      </c>
      <c r="K31" s="740"/>
      <c r="L31" s="700">
        <v>6.442558</v>
      </c>
      <c r="M31" s="700">
        <f t="shared" si="4"/>
        <v>62.456579379999994</v>
      </c>
      <c r="N31" s="331"/>
      <c r="O31" s="701">
        <f t="shared" si="5"/>
        <v>5.8089822657848345E-2</v>
      </c>
    </row>
    <row r="32" spans="1:15" ht="16.899999999999999" customHeight="1" thickBot="1" x14ac:dyDescent="0.25">
      <c r="A32" s="612" t="str">
        <f>+A15</f>
        <v>South America</v>
      </c>
      <c r="B32" s="613"/>
      <c r="C32" s="697">
        <v>2285.1938991419397</v>
      </c>
      <c r="D32" s="741">
        <v>348.71590900670606</v>
      </c>
      <c r="E32" s="741"/>
      <c r="F32" s="697">
        <v>384.80693510236409</v>
      </c>
      <c r="G32" s="697">
        <f t="shared" si="3"/>
        <v>3018.71674325101</v>
      </c>
      <c r="H32" s="616"/>
      <c r="I32" s="697">
        <v>2237.1804761741696</v>
      </c>
      <c r="J32" s="741">
        <v>328.66099415588099</v>
      </c>
      <c r="K32" s="741"/>
      <c r="L32" s="697">
        <v>373.07035613347398</v>
      </c>
      <c r="M32" s="697">
        <f t="shared" si="4"/>
        <v>2938.9118264635244</v>
      </c>
      <c r="N32" s="617"/>
      <c r="O32" s="618">
        <f>+G32/M32-1</f>
        <v>2.7154580164290731E-2</v>
      </c>
    </row>
    <row r="33" spans="1:15" ht="24.95" customHeight="1" thickBot="1" x14ac:dyDescent="0.25">
      <c r="A33" s="580" t="str">
        <f>+A16</f>
        <v>TOTAL</v>
      </c>
      <c r="B33" s="580"/>
      <c r="C33" s="582">
        <f>+C32+C27</f>
        <v>4587.64120975488</v>
      </c>
      <c r="D33" s="742">
        <f>+D32+D27</f>
        <v>598.94447699831198</v>
      </c>
      <c r="E33" s="742">
        <f>+E32+E27</f>
        <v>0</v>
      </c>
      <c r="F33" s="582">
        <f>+F32+F27</f>
        <v>735.21095007012627</v>
      </c>
      <c r="G33" s="698">
        <f>+G32+G27</f>
        <v>5921.7966368233192</v>
      </c>
      <c r="H33" s="327"/>
      <c r="I33" s="698">
        <f>+I32+I27</f>
        <v>4668.6170506292219</v>
      </c>
      <c r="J33" s="744">
        <f>+J32+J27</f>
        <v>578.53639914282496</v>
      </c>
      <c r="K33" s="744">
        <f>+K32+K27</f>
        <v>0</v>
      </c>
      <c r="L33" s="699">
        <f>+L32+L27</f>
        <v>710.84979469800987</v>
      </c>
      <c r="M33" s="698">
        <f>+M32+M27</f>
        <v>5958.0032444700573</v>
      </c>
      <c r="N33" s="331"/>
      <c r="O33" s="583">
        <f>+G33/M33-1</f>
        <v>-6.0769701124858688E-3</v>
      </c>
    </row>
    <row r="34" spans="1:15" ht="18" customHeight="1" x14ac:dyDescent="0.2">
      <c r="A34" s="619"/>
      <c r="B34" s="620"/>
      <c r="K34" s="746"/>
      <c r="L34" s="747"/>
    </row>
    <row r="35" spans="1:15" ht="18" customHeight="1" x14ac:dyDescent="0.2">
      <c r="A35" s="595" t="s">
        <v>71</v>
      </c>
      <c r="B35" s="595"/>
      <c r="C35" s="595"/>
      <c r="D35" s="595"/>
      <c r="E35" s="595"/>
      <c r="F35" s="236"/>
      <c r="G35" s="236"/>
      <c r="H35" s="236"/>
      <c r="I35" s="236"/>
      <c r="J35" s="236"/>
      <c r="K35" s="236"/>
      <c r="L35" s="236"/>
      <c r="M35" s="236"/>
      <c r="N35" s="236"/>
      <c r="O35" s="236"/>
    </row>
    <row r="36" spans="1:15" ht="18" customHeight="1" thickBot="1" x14ac:dyDescent="0.3">
      <c r="A36" s="596" t="s">
        <v>72</v>
      </c>
      <c r="C36" s="677" t="str">
        <f>+C22</f>
        <v>1Q 2025</v>
      </c>
      <c r="D36" s="678" t="str">
        <f>+I22</f>
        <v>1Q 2024</v>
      </c>
      <c r="E36" s="579" t="s">
        <v>80</v>
      </c>
    </row>
    <row r="37" spans="1:15" ht="18" customHeight="1" x14ac:dyDescent="0.2">
      <c r="A37" s="657" t="s">
        <v>183</v>
      </c>
      <c r="B37" s="197"/>
      <c r="C37" s="627">
        <v>31262.404170510003</v>
      </c>
      <c r="D37" s="578">
        <v>30854.066473449999</v>
      </c>
      <c r="E37" s="340">
        <f t="shared" ref="E37:E44" si="6">+C37/D37-1</f>
        <v>1.3234485555133624E-2</v>
      </c>
    </row>
    <row r="38" spans="1:15" ht="18" customHeight="1" x14ac:dyDescent="0.2">
      <c r="A38" s="336" t="s">
        <v>219</v>
      </c>
      <c r="B38" s="197"/>
      <c r="C38" s="335">
        <v>4172.7798408991566</v>
      </c>
      <c r="D38" s="628">
        <v>3398.038463957263</v>
      </c>
      <c r="E38" s="629">
        <f t="shared" si="6"/>
        <v>0.22799664723031143</v>
      </c>
    </row>
    <row r="39" spans="1:15" ht="18" customHeight="1" thickBot="1" x14ac:dyDescent="0.25">
      <c r="A39" s="626" t="s">
        <v>218</v>
      </c>
      <c r="B39" s="197"/>
      <c r="C39" s="631">
        <v>4233.8934472066176</v>
      </c>
      <c r="D39" s="631">
        <v>3592.1267783548592</v>
      </c>
      <c r="E39" s="632">
        <f t="shared" si="6"/>
        <v>0.17865924797500554</v>
      </c>
    </row>
    <row r="40" spans="1:15" ht="18" customHeight="1" thickBot="1" x14ac:dyDescent="0.25">
      <c r="A40" s="633" t="s">
        <v>185</v>
      </c>
      <c r="B40" s="634"/>
      <c r="C40" s="635">
        <f>+SUM(C37:C39)</f>
        <v>39669.077458615779</v>
      </c>
      <c r="D40" s="636">
        <f>+SUM(D37:D39)</f>
        <v>37844.231715762122</v>
      </c>
      <c r="E40" s="637">
        <f t="shared" si="6"/>
        <v>4.8219917808335566E-2</v>
      </c>
    </row>
    <row r="41" spans="1:15" ht="18" customHeight="1" x14ac:dyDescent="0.2">
      <c r="A41" s="336" t="s">
        <v>165</v>
      </c>
      <c r="B41" s="197"/>
      <c r="C41" s="627">
        <v>5364.0500614820248</v>
      </c>
      <c r="D41" s="578">
        <v>4883.6043400279841</v>
      </c>
      <c r="E41" s="625">
        <f t="shared" si="6"/>
        <v>9.8379329692234618E-2</v>
      </c>
    </row>
    <row r="42" spans="1:15" ht="18" customHeight="1" x14ac:dyDescent="0.2">
      <c r="A42" s="601" t="s">
        <v>181</v>
      </c>
      <c r="B42" s="197"/>
      <c r="C42" s="335">
        <v>20309.711103592395</v>
      </c>
      <c r="D42" s="628">
        <v>17836.665717467604</v>
      </c>
      <c r="E42" s="629">
        <f t="shared" si="6"/>
        <v>0.13864953379167244</v>
      </c>
    </row>
    <row r="43" spans="1:15" ht="18" customHeight="1" x14ac:dyDescent="0.2">
      <c r="A43" s="601" t="s">
        <v>186</v>
      </c>
      <c r="B43" s="197"/>
      <c r="C43" s="630">
        <v>3434.3854091426897</v>
      </c>
      <c r="D43" s="628">
        <v>2149.5456345073521</v>
      </c>
      <c r="E43" s="629">
        <f t="shared" si="6"/>
        <v>0.59772621432612949</v>
      </c>
    </row>
    <row r="44" spans="1:15" ht="18" customHeight="1" thickBot="1" x14ac:dyDescent="0.25">
      <c r="A44" s="336" t="s">
        <v>187</v>
      </c>
      <c r="B44" s="197"/>
      <c r="C44" s="622">
        <v>1379.5662714160103</v>
      </c>
      <c r="D44" s="631">
        <v>1088.5587137224495</v>
      </c>
      <c r="E44" s="632">
        <f t="shared" si="6"/>
        <v>0.26733289993924858</v>
      </c>
    </row>
    <row r="45" spans="1:15" ht="20.45" customHeight="1" thickBot="1" x14ac:dyDescent="0.25">
      <c r="A45" s="638" t="s">
        <v>12</v>
      </c>
      <c r="B45" s="634"/>
      <c r="C45" s="635">
        <f>+SUM(C41:C44)</f>
        <v>30487.712845633123</v>
      </c>
      <c r="D45" s="639">
        <f>+SUM(D41:D44)</f>
        <v>25958.37440572539</v>
      </c>
      <c r="E45" s="640">
        <f>+C45/D45-1</f>
        <v>0.17448467184866323</v>
      </c>
      <c r="G45" s="230"/>
    </row>
    <row r="46" spans="1:15" ht="18.600000000000001" customHeight="1" thickBot="1" x14ac:dyDescent="0.25">
      <c r="A46" s="621" t="str">
        <f>A33</f>
        <v>TOTAL</v>
      </c>
      <c r="B46" s="584"/>
      <c r="C46" s="585">
        <f>+C40+C45</f>
        <v>70156.790304248905</v>
      </c>
      <c r="D46" s="623">
        <f>+D40+D45</f>
        <v>63802.606121487508</v>
      </c>
      <c r="E46" s="624">
        <f>+C46/D46-1</f>
        <v>9.9591295231143073E-2</v>
      </c>
      <c r="F46" s="327"/>
    </row>
    <row r="47" spans="1:15" ht="11.1" customHeight="1" x14ac:dyDescent="0.2">
      <c r="C47" s="327"/>
      <c r="D47" s="327"/>
      <c r="E47" s="327"/>
      <c r="F47" s="327"/>
    </row>
    <row r="48" spans="1:15" ht="16.899999999999999" customHeight="1" x14ac:dyDescent="0.2">
      <c r="A48" s="337" t="s">
        <v>235</v>
      </c>
      <c r="C48" s="327"/>
      <c r="D48" s="327"/>
      <c r="E48" s="327"/>
    </row>
    <row r="49" spans="1:1" ht="15.6" customHeight="1" x14ac:dyDescent="0.2">
      <c r="A49" s="361" t="s">
        <v>253</v>
      </c>
    </row>
    <row r="50" spans="1:1" ht="11.1" customHeight="1" x14ac:dyDescent="0.2">
      <c r="A50" s="338"/>
    </row>
  </sheetData>
  <mergeCells count="30">
    <mergeCell ref="K34:L34"/>
    <mergeCell ref="C22:G22"/>
    <mergeCell ref="A1:O1"/>
    <mergeCell ref="A2:O2"/>
    <mergeCell ref="A4:O4"/>
    <mergeCell ref="I5:M5"/>
    <mergeCell ref="C5:G5"/>
    <mergeCell ref="I22:M22"/>
    <mergeCell ref="D23:E23"/>
    <mergeCell ref="D24:E24"/>
    <mergeCell ref="D25:E25"/>
    <mergeCell ref="D26:E26"/>
    <mergeCell ref="D27:E27"/>
    <mergeCell ref="D28:E28"/>
    <mergeCell ref="D29:E29"/>
    <mergeCell ref="D30:E30"/>
    <mergeCell ref="D31:E31"/>
    <mergeCell ref="D32:E32"/>
    <mergeCell ref="D33:E33"/>
    <mergeCell ref="J23:K23"/>
    <mergeCell ref="J24:K24"/>
    <mergeCell ref="J25:K25"/>
    <mergeCell ref="J26:K26"/>
    <mergeCell ref="J27:K27"/>
    <mergeCell ref="J28:K28"/>
    <mergeCell ref="J29:K29"/>
    <mergeCell ref="J30:K30"/>
    <mergeCell ref="J31:K31"/>
    <mergeCell ref="J32:K32"/>
    <mergeCell ref="J33:K33"/>
  </mergeCells>
  <pageMargins left="0.7" right="0.7" top="0.75" bottom="0.75" header="0.3" footer="0.3"/>
  <pageSetup orientation="portrait" horizontalDpi="300" verticalDpi="300" r:id="rId1"/>
  <ignoredErrors>
    <ignoredError sqref="M8 G8" 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4</vt:i4>
      </vt:variant>
    </vt:vector>
  </HeadingPairs>
  <TitlesOfParts>
    <vt:vector size="14" baseType="lpstr">
      <vt:lpstr>KOF Summary</vt:lpstr>
      <vt:lpstr>Division Summary</vt:lpstr>
      <vt:lpstr>Consolidated Balance</vt:lpstr>
      <vt:lpstr>FEMCO Comercial</vt:lpstr>
      <vt:lpstr>Consolidated Results KOF</vt:lpstr>
      <vt:lpstr>Division MX - CAM</vt:lpstr>
      <vt:lpstr>SA Division</vt:lpstr>
      <vt:lpstr>Macroeconomics</vt:lpstr>
      <vt:lpstr>Volume Q</vt:lpstr>
      <vt:lpstr>Volumen YTD</vt:lpstr>
      <vt:lpstr>'Consolidated Balance'!Área_de_impresión</vt:lpstr>
      <vt:lpstr>'Consolidated Results KOF'!Área_de_impresión</vt:lpstr>
      <vt:lpstr>'Division MX - CAM'!Área_de_impresión</vt:lpstr>
      <vt:lpstr>'FEMCO Comercial'!Área_de_impresión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bryan.carlson@kof.com.mx</dc:creator>
  <cp:lastModifiedBy>Silva Moreno, Bryan</cp:lastModifiedBy>
  <cp:lastPrinted>2018-07-20T19:35:30Z</cp:lastPrinted>
  <dcterms:created xsi:type="dcterms:W3CDTF">2011-12-21T23:50:30Z</dcterms:created>
  <dcterms:modified xsi:type="dcterms:W3CDTF">2025-05-06T17:38:03Z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